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32768D9-E409-44DC-8CD1-FD93ACC07060}" xr6:coauthVersionLast="45" xr6:coauthVersionMax="45" xr10:uidLastSave="{00000000-0000-0000-0000-000000000000}"/>
  <bookViews>
    <workbookView xWindow="-108" yWindow="-108" windowWidth="23256" windowHeight="12576" tabRatio="847" activeTab="1" xr2:uid="{00000000-000D-0000-FFFF-FFFF00000000}"/>
  </bookViews>
  <sheets>
    <sheet name="Hi-Speed" sheetId="27" r:id="rId1"/>
    <sheet name="Откатные ворота" sheetId="15" r:id="rId2"/>
    <sheet name="Распашные ворота" sheetId="16" r:id="rId3"/>
    <sheet name="Секционные ворота" sheetId="20" r:id="rId4"/>
    <sheet name="Шлагбаумы" sheetId="18" r:id="rId5"/>
    <sheet name="Аксессуары" sheetId="30" r:id="rId6"/>
    <sheet name="Радиоуправление" sheetId="19" r:id="rId7"/>
    <sheet name="Солнцезащита" sheetId="29" r:id="rId8"/>
    <sheet name="Весь прайс лист" sheetId="25" r:id="rId9"/>
  </sheets>
  <definedNames>
    <definedName name="_xlnm._FilterDatabase" localSheetId="7" hidden="1">Солнцезащита!$A$1:$D$1</definedName>
    <definedName name="_xlnm.Print_Area" localSheetId="0">'Hi-Speed'!$A$1:$K$165</definedName>
    <definedName name="_xlnm.Print_Area" localSheetId="1">'Откатные ворота'!$A$1:$O$177</definedName>
    <definedName name="_xlnm.Print_Area" localSheetId="6">Радиоуправление!$A$1:$D$138</definedName>
    <definedName name="_xlnm.Print_Area" localSheetId="2">'Распашные ворота'!$A$1:$K$288</definedName>
    <definedName name="_xlnm.Print_Area" localSheetId="3">'Секционные ворота'!$A$1:$K$139</definedName>
    <definedName name="_xlnm.Print_Area" localSheetId="4">Шлагбаумы!$A$1:$N$220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1" i="29" l="1"/>
  <c r="D172" i="29"/>
  <c r="D173" i="29"/>
  <c r="D174" i="29"/>
  <c r="D175" i="29"/>
  <c r="I39" i="16" l="1"/>
  <c r="I40" i="16"/>
  <c r="J43" i="20" l="1"/>
  <c r="K34" i="15" l="1"/>
  <c r="I34" i="15"/>
  <c r="K33" i="15"/>
  <c r="I33" i="15"/>
  <c r="K32" i="15"/>
  <c r="I32" i="15"/>
  <c r="K31" i="15"/>
  <c r="I31" i="15"/>
  <c r="K30" i="15"/>
  <c r="I30" i="15"/>
  <c r="L29" i="15"/>
  <c r="J55" i="20"/>
  <c r="J49" i="20"/>
  <c r="B60" i="29" l="1"/>
  <c r="D60" i="29"/>
  <c r="B61" i="29"/>
  <c r="D61" i="29"/>
  <c r="B62" i="29"/>
  <c r="D62" i="29"/>
  <c r="B63" i="29"/>
  <c r="D63" i="29"/>
  <c r="B64" i="29"/>
  <c r="D64" i="29"/>
  <c r="B65" i="29"/>
  <c r="D65" i="29"/>
  <c r="B66" i="29"/>
  <c r="D66" i="29"/>
  <c r="B67" i="29"/>
  <c r="D67" i="29"/>
  <c r="B68" i="29"/>
  <c r="D68" i="29"/>
  <c r="B69" i="29"/>
  <c r="D69" i="29"/>
  <c r="B70" i="29"/>
  <c r="D70" i="29"/>
  <c r="B71" i="29"/>
  <c r="D71" i="29"/>
  <c r="B72" i="29"/>
  <c r="D72" i="29"/>
  <c r="B73" i="29"/>
  <c r="D73" i="29"/>
  <c r="B74" i="29"/>
  <c r="D74" i="29"/>
  <c r="B75" i="29"/>
  <c r="D75" i="29"/>
  <c r="B76" i="29"/>
  <c r="D76" i="29"/>
  <c r="B77" i="29"/>
  <c r="D77" i="29"/>
  <c r="B78" i="29"/>
  <c r="D78" i="29"/>
  <c r="B79" i="29"/>
  <c r="D79" i="29"/>
  <c r="B80" i="29"/>
  <c r="D80" i="29"/>
  <c r="B81" i="29"/>
  <c r="D81" i="29"/>
  <c r="B82" i="29"/>
  <c r="D82" i="29"/>
  <c r="B83" i="29"/>
  <c r="D83" i="29"/>
  <c r="B84" i="29"/>
  <c r="D84" i="29"/>
  <c r="B85" i="29"/>
  <c r="D85" i="29"/>
  <c r="B86" i="29"/>
  <c r="D86" i="29"/>
  <c r="B87" i="29"/>
  <c r="D87" i="29"/>
  <c r="B88" i="29"/>
  <c r="D88" i="29"/>
  <c r="B89" i="29"/>
  <c r="D89" i="29"/>
  <c r="B90" i="29"/>
  <c r="D90" i="29"/>
  <c r="B91" i="29"/>
  <c r="D91" i="29"/>
  <c r="B92" i="29"/>
  <c r="D92" i="29"/>
  <c r="B93" i="29"/>
  <c r="D93" i="29"/>
  <c r="B94" i="29"/>
  <c r="D94" i="29"/>
  <c r="B95" i="29"/>
  <c r="D95" i="29"/>
  <c r="B96" i="29"/>
  <c r="D96" i="29"/>
  <c r="B97" i="29"/>
  <c r="D97" i="29"/>
  <c r="B98" i="29"/>
  <c r="D98" i="29"/>
  <c r="B99" i="29"/>
  <c r="D99" i="29"/>
  <c r="B100" i="29"/>
  <c r="D100" i="29"/>
  <c r="B101" i="29"/>
  <c r="D101" i="29"/>
  <c r="B102" i="29"/>
  <c r="D102" i="29"/>
  <c r="B103" i="29"/>
  <c r="D103" i="29"/>
  <c r="B104" i="29"/>
  <c r="D104" i="29"/>
  <c r="B105" i="29"/>
  <c r="D105" i="29"/>
  <c r="B106" i="29"/>
  <c r="D106" i="29"/>
  <c r="B107" i="29"/>
  <c r="D107" i="29"/>
  <c r="B108" i="29"/>
  <c r="D108" i="29"/>
  <c r="B109" i="29"/>
  <c r="D109" i="29"/>
  <c r="B110" i="29"/>
  <c r="D110" i="29"/>
  <c r="B111" i="29"/>
  <c r="D111" i="29"/>
  <c r="B112" i="29"/>
  <c r="D112" i="29"/>
  <c r="B113" i="29"/>
  <c r="D113" i="29"/>
  <c r="B114" i="29"/>
  <c r="D114" i="29"/>
  <c r="B115" i="29"/>
  <c r="D115" i="29"/>
  <c r="B116" i="29"/>
  <c r="D116" i="29"/>
  <c r="B117" i="29"/>
  <c r="D117" i="29"/>
  <c r="B118" i="29"/>
  <c r="D118" i="29"/>
  <c r="B119" i="29"/>
  <c r="D119" i="29"/>
  <c r="B120" i="29"/>
  <c r="D120" i="29"/>
  <c r="B121" i="29"/>
  <c r="D121" i="29"/>
  <c r="B122" i="29"/>
  <c r="D122" i="29"/>
  <c r="B123" i="29"/>
  <c r="D123" i="29"/>
  <c r="B124" i="29"/>
  <c r="D124" i="29"/>
  <c r="B125" i="29"/>
  <c r="D125" i="29"/>
  <c r="B126" i="29"/>
  <c r="D126" i="29"/>
  <c r="B127" i="29"/>
  <c r="D127" i="29"/>
  <c r="B128" i="29"/>
  <c r="D128" i="29"/>
  <c r="B129" i="29"/>
  <c r="D129" i="29"/>
  <c r="B130" i="29"/>
  <c r="D130" i="29"/>
  <c r="B131" i="29"/>
  <c r="D131" i="29"/>
  <c r="B132" i="29"/>
  <c r="D132" i="29"/>
  <c r="B133" i="29"/>
  <c r="D133" i="29"/>
  <c r="B134" i="29"/>
  <c r="D134" i="29"/>
  <c r="B135" i="29"/>
  <c r="D135" i="29"/>
  <c r="B136" i="29"/>
  <c r="D136" i="29"/>
  <c r="B137" i="29"/>
  <c r="D137" i="29"/>
  <c r="B138" i="29"/>
  <c r="D138" i="29"/>
  <c r="B139" i="29"/>
  <c r="D139" i="29"/>
  <c r="B140" i="29"/>
  <c r="D140" i="29"/>
  <c r="B141" i="29"/>
  <c r="D141" i="29"/>
  <c r="B142" i="29"/>
  <c r="D142" i="29"/>
  <c r="B143" i="29"/>
  <c r="D143" i="29"/>
  <c r="B144" i="29"/>
  <c r="D144" i="29"/>
  <c r="B145" i="29"/>
  <c r="D145" i="29"/>
  <c r="B146" i="29"/>
  <c r="D146" i="29"/>
  <c r="B147" i="29"/>
  <c r="D147" i="29"/>
  <c r="B148" i="29"/>
  <c r="D148" i="29"/>
  <c r="B149" i="29"/>
  <c r="D149" i="29"/>
  <c r="B150" i="29"/>
  <c r="D150" i="29"/>
  <c r="B151" i="29"/>
  <c r="D151" i="29"/>
  <c r="B152" i="29"/>
  <c r="D152" i="29"/>
  <c r="B153" i="29"/>
  <c r="D153" i="29"/>
  <c r="B154" i="29"/>
  <c r="D154" i="29"/>
  <c r="B155" i="29"/>
  <c r="D155" i="29"/>
  <c r="B156" i="29"/>
  <c r="D156" i="29"/>
  <c r="B157" i="29"/>
  <c r="D157" i="29"/>
  <c r="B158" i="29"/>
  <c r="D158" i="29"/>
  <c r="B159" i="29"/>
  <c r="D159" i="29"/>
  <c r="B160" i="29"/>
  <c r="D160" i="29"/>
  <c r="B161" i="29"/>
  <c r="D161" i="29"/>
  <c r="B162" i="29"/>
  <c r="D162" i="29"/>
  <c r="B163" i="29"/>
  <c r="D163" i="29"/>
  <c r="B164" i="29"/>
  <c r="D164" i="29"/>
  <c r="B165" i="29"/>
  <c r="D165" i="29"/>
  <c r="B166" i="29"/>
  <c r="D166" i="29"/>
  <c r="B167" i="29"/>
  <c r="D167" i="29"/>
  <c r="B168" i="29"/>
  <c r="D168" i="29"/>
  <c r="B169" i="29"/>
  <c r="D169" i="29"/>
  <c r="B170" i="29"/>
  <c r="D170" i="29"/>
  <c r="B176" i="29"/>
  <c r="D176" i="29"/>
  <c r="B177" i="29"/>
  <c r="D177" i="29"/>
  <c r="B178" i="29"/>
  <c r="D178" i="29"/>
  <c r="B179" i="29"/>
  <c r="D179" i="29"/>
  <c r="B180" i="29"/>
  <c r="D180" i="29"/>
  <c r="B181" i="29"/>
  <c r="D181" i="29"/>
  <c r="B182" i="29"/>
  <c r="D182" i="29"/>
  <c r="B183" i="29"/>
  <c r="D183" i="29"/>
  <c r="B184" i="29"/>
  <c r="D184" i="29"/>
  <c r="B185" i="29"/>
  <c r="D185" i="29"/>
  <c r="B186" i="29"/>
  <c r="D186" i="29"/>
  <c r="B187" i="29"/>
  <c r="D187" i="29"/>
  <c r="B188" i="29"/>
  <c r="D188" i="29"/>
  <c r="B189" i="29"/>
  <c r="D189" i="29"/>
  <c r="B190" i="29"/>
  <c r="D190" i="29"/>
  <c r="B191" i="29"/>
  <c r="D191" i="29"/>
  <c r="B192" i="29"/>
  <c r="D192" i="29"/>
  <c r="B193" i="29"/>
  <c r="D193" i="29"/>
  <c r="B194" i="29"/>
  <c r="D194" i="29"/>
  <c r="B195" i="29"/>
  <c r="D195" i="29"/>
  <c r="B196" i="29"/>
  <c r="D196" i="29"/>
  <c r="B197" i="29"/>
  <c r="D197" i="29"/>
  <c r="B198" i="29"/>
  <c r="D198" i="29"/>
  <c r="B199" i="29"/>
  <c r="D199" i="29"/>
  <c r="B200" i="29"/>
  <c r="D200" i="29"/>
  <c r="B201" i="29"/>
  <c r="D201" i="29"/>
  <c r="B202" i="29"/>
  <c r="D202" i="29"/>
  <c r="B203" i="29"/>
  <c r="D203" i="29"/>
  <c r="B204" i="29"/>
  <c r="D204" i="29"/>
  <c r="B205" i="29"/>
  <c r="D205" i="29"/>
  <c r="B206" i="29"/>
  <c r="D206" i="29"/>
  <c r="B207" i="29"/>
  <c r="D207" i="29"/>
  <c r="B208" i="29"/>
  <c r="D208" i="29"/>
  <c r="B209" i="29"/>
  <c r="D209" i="29"/>
  <c r="B210" i="29"/>
  <c r="D210" i="29"/>
  <c r="B211" i="29"/>
  <c r="D211" i="29"/>
  <c r="B212" i="29"/>
  <c r="D212" i="29"/>
  <c r="B213" i="29"/>
  <c r="D213" i="29"/>
  <c r="B214" i="29"/>
  <c r="D214" i="29"/>
  <c r="B215" i="29"/>
  <c r="D215" i="29"/>
  <c r="B216" i="29"/>
  <c r="D216" i="29"/>
  <c r="B217" i="29"/>
  <c r="D217" i="29"/>
  <c r="B218" i="29"/>
  <c r="D218" i="29"/>
  <c r="B219" i="29"/>
  <c r="D219" i="29"/>
  <c r="B220" i="29"/>
  <c r="D220" i="29"/>
  <c r="B221" i="29"/>
  <c r="D221" i="29"/>
  <c r="B222" i="29"/>
  <c r="D222" i="29"/>
  <c r="B223" i="29"/>
  <c r="D223" i="29"/>
  <c r="B224" i="29"/>
  <c r="D224" i="29"/>
  <c r="B225" i="29"/>
  <c r="D225" i="29"/>
  <c r="B226" i="29"/>
  <c r="D226" i="29"/>
  <c r="B227" i="29"/>
  <c r="D227" i="29"/>
  <c r="B228" i="29"/>
  <c r="D228" i="29"/>
  <c r="B229" i="29"/>
  <c r="D229" i="29"/>
  <c r="B230" i="29"/>
  <c r="D230" i="29"/>
  <c r="B231" i="29"/>
  <c r="D231" i="29"/>
  <c r="B232" i="29"/>
  <c r="D232" i="29"/>
  <c r="B233" i="29"/>
  <c r="D233" i="29"/>
  <c r="B234" i="29"/>
  <c r="D234" i="29"/>
  <c r="B235" i="29"/>
  <c r="D235" i="29"/>
  <c r="B236" i="29"/>
  <c r="D236" i="29"/>
  <c r="B237" i="29"/>
  <c r="D237" i="29"/>
  <c r="B238" i="29"/>
  <c r="D238" i="29"/>
  <c r="B239" i="29"/>
  <c r="D239" i="29"/>
  <c r="B240" i="29"/>
  <c r="D240" i="29"/>
  <c r="B241" i="29"/>
  <c r="D241" i="29"/>
  <c r="B242" i="29"/>
  <c r="D242" i="29"/>
  <c r="B243" i="29"/>
  <c r="D243" i="29"/>
  <c r="B244" i="29"/>
  <c r="D244" i="29"/>
  <c r="B245" i="29"/>
  <c r="D245" i="29"/>
  <c r="B246" i="29"/>
  <c r="D246" i="29"/>
  <c r="B247" i="29"/>
  <c r="D247" i="29"/>
  <c r="B248" i="29"/>
  <c r="D248" i="29"/>
  <c r="B249" i="29"/>
  <c r="D249" i="29"/>
  <c r="B250" i="29"/>
  <c r="D250" i="29"/>
  <c r="B251" i="29"/>
  <c r="D251" i="29"/>
  <c r="B252" i="29"/>
  <c r="D252" i="29"/>
  <c r="B253" i="29"/>
  <c r="D253" i="29"/>
  <c r="B254" i="29"/>
  <c r="D254" i="29"/>
  <c r="B255" i="29"/>
  <c r="D255" i="29"/>
  <c r="B256" i="29"/>
  <c r="D256" i="29"/>
  <c r="B257" i="29"/>
  <c r="D257" i="29"/>
  <c r="B258" i="29"/>
  <c r="D258" i="29"/>
  <c r="B259" i="29"/>
  <c r="D259" i="29"/>
  <c r="B260" i="29"/>
  <c r="D260" i="29"/>
  <c r="B261" i="29"/>
  <c r="D261" i="29"/>
  <c r="B262" i="29"/>
  <c r="D262" i="29"/>
  <c r="B263" i="29"/>
  <c r="D263" i="29"/>
  <c r="B264" i="29"/>
  <c r="D264" i="29"/>
  <c r="B265" i="29"/>
  <c r="D265" i="29"/>
  <c r="B266" i="29"/>
  <c r="D266" i="29"/>
  <c r="B267" i="29"/>
  <c r="D267" i="29"/>
  <c r="B268" i="29"/>
  <c r="D268" i="29"/>
  <c r="B269" i="29"/>
  <c r="D269" i="29"/>
  <c r="B270" i="29"/>
  <c r="D270" i="29"/>
  <c r="B271" i="29"/>
  <c r="D271" i="29"/>
  <c r="B272" i="29"/>
  <c r="D272" i="29"/>
  <c r="B273" i="29"/>
  <c r="D273" i="29"/>
  <c r="B274" i="29"/>
  <c r="D274" i="29"/>
  <c r="B275" i="29"/>
  <c r="D275" i="29"/>
  <c r="B276" i="29"/>
  <c r="D276" i="29"/>
  <c r="B277" i="29"/>
  <c r="D277" i="29"/>
  <c r="B278" i="29"/>
  <c r="D278" i="29"/>
  <c r="B279" i="29"/>
  <c r="D279" i="29"/>
  <c r="B280" i="29"/>
  <c r="D280" i="29"/>
  <c r="B281" i="29"/>
  <c r="D281" i="29"/>
  <c r="B282" i="29"/>
  <c r="D282" i="29"/>
  <c r="B283" i="29"/>
  <c r="D283" i="29"/>
  <c r="B284" i="29"/>
  <c r="D284" i="29"/>
  <c r="B285" i="29"/>
  <c r="D285" i="29"/>
  <c r="B286" i="29"/>
  <c r="D286" i="29"/>
  <c r="B287" i="29"/>
  <c r="D287" i="29"/>
  <c r="B288" i="29"/>
  <c r="D288" i="29"/>
  <c r="B289" i="29"/>
  <c r="D289" i="29"/>
  <c r="B290" i="29"/>
  <c r="D290" i="29"/>
  <c r="B291" i="29"/>
  <c r="D291" i="29"/>
  <c r="B292" i="29"/>
  <c r="D292" i="29"/>
  <c r="B293" i="29"/>
  <c r="D293" i="29"/>
  <c r="B294" i="29"/>
  <c r="D294" i="29"/>
  <c r="B295" i="29"/>
  <c r="D295" i="29"/>
  <c r="B296" i="29"/>
  <c r="D296" i="29"/>
  <c r="B297" i="29"/>
  <c r="D297" i="29"/>
  <c r="B298" i="29"/>
  <c r="D298" i="29"/>
  <c r="B299" i="29"/>
  <c r="D299" i="29"/>
  <c r="B300" i="29"/>
  <c r="D300" i="29"/>
  <c r="B301" i="29"/>
  <c r="D301" i="29"/>
  <c r="B302" i="29"/>
  <c r="D302" i="29"/>
  <c r="B303" i="29"/>
  <c r="D303" i="29"/>
  <c r="B304" i="29"/>
  <c r="D304" i="29"/>
  <c r="B305" i="29"/>
  <c r="D305" i="29"/>
  <c r="B306" i="29"/>
  <c r="D306" i="29"/>
  <c r="B307" i="29"/>
  <c r="D307" i="29"/>
  <c r="B308" i="29"/>
  <c r="D308" i="29"/>
  <c r="B309" i="29"/>
  <c r="D309" i="29"/>
  <c r="B310" i="29"/>
  <c r="D310" i="29"/>
  <c r="B311" i="29"/>
  <c r="D311" i="29"/>
  <c r="B312" i="29"/>
  <c r="D312" i="29"/>
  <c r="B313" i="29"/>
  <c r="D313" i="29"/>
  <c r="B314" i="29"/>
  <c r="D314" i="29"/>
  <c r="B315" i="29"/>
  <c r="D315" i="29"/>
  <c r="B316" i="29"/>
  <c r="D316" i="29"/>
  <c r="B317" i="29"/>
  <c r="D317" i="29"/>
  <c r="B318" i="29"/>
  <c r="D318" i="29"/>
  <c r="B319" i="29"/>
  <c r="D319" i="29"/>
  <c r="B320" i="29"/>
  <c r="D320" i="29"/>
  <c r="B321" i="29"/>
  <c r="D321" i="29"/>
  <c r="B322" i="29"/>
  <c r="D322" i="29"/>
  <c r="B323" i="29"/>
  <c r="D323" i="29"/>
  <c r="B324" i="29"/>
  <c r="D324" i="29"/>
  <c r="B325" i="29"/>
  <c r="D325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07" i="19"/>
  <c r="I43" i="16"/>
  <c r="G43" i="16"/>
  <c r="J56" i="16"/>
  <c r="I144" i="16"/>
  <c r="G144" i="16"/>
  <c r="I143" i="16"/>
  <c r="G143" i="16"/>
  <c r="I142" i="16"/>
  <c r="G142" i="16"/>
  <c r="I141" i="16"/>
  <c r="G141" i="16"/>
  <c r="B30" i="19"/>
  <c r="D30" i="19"/>
  <c r="B31" i="19"/>
  <c r="D31" i="19"/>
  <c r="B32" i="19"/>
  <c r="D32" i="19"/>
  <c r="B33" i="19"/>
  <c r="D33" i="19"/>
  <c r="B7" i="19"/>
  <c r="D7" i="19"/>
  <c r="B16" i="19"/>
  <c r="D16" i="19"/>
  <c r="B14" i="19"/>
  <c r="D14" i="19"/>
  <c r="E101" i="30"/>
  <c r="C99" i="30"/>
  <c r="C100" i="30"/>
  <c r="C101" i="30"/>
  <c r="I104" i="15"/>
  <c r="K104" i="15"/>
  <c r="K103" i="15"/>
  <c r="I103" i="15"/>
  <c r="K45" i="15"/>
  <c r="K46" i="15"/>
  <c r="I45" i="15"/>
  <c r="K24" i="15"/>
  <c r="I24" i="15"/>
  <c r="J154" i="16"/>
  <c r="J134" i="16"/>
  <c r="J123" i="16"/>
  <c r="J200" i="16"/>
  <c r="G201" i="16"/>
  <c r="I201" i="16"/>
  <c r="I207" i="16"/>
  <c r="G207" i="16"/>
  <c r="I206" i="16"/>
  <c r="G206" i="16"/>
  <c r="I205" i="16"/>
  <c r="G205" i="16"/>
  <c r="I204" i="16"/>
  <c r="G204" i="16"/>
  <c r="I203" i="16"/>
  <c r="G203" i="16"/>
  <c r="I202" i="16"/>
  <c r="G202" i="16"/>
  <c r="K200" i="16"/>
  <c r="I200" i="16"/>
  <c r="G200" i="16"/>
  <c r="G192" i="16"/>
  <c r="I192" i="16"/>
  <c r="G193" i="16"/>
  <c r="I193" i="16"/>
  <c r="I160" i="16"/>
  <c r="G160" i="16"/>
  <c r="I159" i="16"/>
  <c r="G159" i="16"/>
  <c r="I158" i="16"/>
  <c r="G158" i="16"/>
  <c r="I157" i="16"/>
  <c r="G157" i="16"/>
  <c r="I156" i="16"/>
  <c r="G156" i="16"/>
  <c r="I155" i="16"/>
  <c r="G155" i="16"/>
  <c r="K154" i="16"/>
  <c r="I154" i="16"/>
  <c r="G154" i="16"/>
  <c r="I140" i="16"/>
  <c r="G140" i="16"/>
  <c r="I139" i="16"/>
  <c r="G139" i="16"/>
  <c r="I138" i="16"/>
  <c r="G138" i="16"/>
  <c r="I137" i="16"/>
  <c r="G137" i="16"/>
  <c r="I136" i="16"/>
  <c r="G136" i="16"/>
  <c r="I135" i="16"/>
  <c r="G135" i="16"/>
  <c r="K134" i="16"/>
  <c r="I134" i="16"/>
  <c r="G134" i="16"/>
  <c r="K123" i="16"/>
  <c r="G119" i="16"/>
  <c r="I119" i="16"/>
  <c r="G96" i="16"/>
  <c r="I96" i="16"/>
  <c r="G97" i="16"/>
  <c r="I97" i="16"/>
  <c r="I70" i="16"/>
  <c r="G70" i="16"/>
  <c r="I71" i="16"/>
  <c r="G71" i="16"/>
  <c r="K56" i="16"/>
  <c r="I61" i="16"/>
  <c r="G61" i="16"/>
  <c r="J27" i="16"/>
  <c r="G26" i="16"/>
  <c r="G28" i="16"/>
  <c r="I28" i="16"/>
  <c r="G29" i="16"/>
  <c r="I29" i="16"/>
  <c r="G30" i="16"/>
  <c r="I30" i="16"/>
  <c r="J14" i="16"/>
  <c r="I15" i="16"/>
  <c r="G15" i="16"/>
  <c r="G16" i="16"/>
  <c r="I16" i="16"/>
  <c r="G17" i="16"/>
  <c r="I17" i="16"/>
  <c r="B29" i="19" l="1"/>
  <c r="D29" i="19"/>
  <c r="B28" i="19" l="1"/>
  <c r="D28" i="19"/>
  <c r="B15" i="19"/>
  <c r="D15" i="19"/>
  <c r="E149" i="30" l="1"/>
  <c r="E150" i="30"/>
  <c r="G179" i="16" l="1"/>
  <c r="I179" i="16"/>
  <c r="I85" i="16"/>
  <c r="G85" i="16"/>
  <c r="L2" i="15" l="1"/>
  <c r="K3" i="15" l="1"/>
  <c r="I3" i="15"/>
  <c r="N14" i="15"/>
  <c r="L14" i="15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4" i="19"/>
  <c r="D103" i="19"/>
  <c r="D102" i="19"/>
  <c r="D101" i="19"/>
  <c r="D100" i="19"/>
  <c r="D99" i="19"/>
  <c r="D98" i="19"/>
  <c r="D97" i="19"/>
  <c r="D96" i="19"/>
  <c r="D95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5" i="19"/>
  <c r="D43" i="19"/>
  <c r="D42" i="19"/>
  <c r="D41" i="19"/>
  <c r="D40" i="19"/>
  <c r="D39" i="19"/>
  <c r="D37" i="19"/>
  <c r="D36" i="19"/>
  <c r="D35" i="19"/>
  <c r="D34" i="19"/>
  <c r="D27" i="19"/>
  <c r="D26" i="19"/>
  <c r="D25" i="19"/>
  <c r="D24" i="19"/>
  <c r="D23" i="19"/>
  <c r="D22" i="19"/>
  <c r="D20" i="19"/>
  <c r="D19" i="19"/>
  <c r="D18" i="19"/>
  <c r="D17" i="19"/>
  <c r="D13" i="19"/>
  <c r="D12" i="19"/>
  <c r="D11" i="19"/>
  <c r="D10" i="19"/>
  <c r="D9" i="19"/>
  <c r="D8" i="19"/>
  <c r="D6" i="19"/>
  <c r="D5" i="19"/>
  <c r="D4" i="19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2" i="18"/>
  <c r="I131" i="18"/>
  <c r="I130" i="18"/>
  <c r="I129" i="18"/>
  <c r="I128" i="18"/>
  <c r="I127" i="18"/>
  <c r="I126" i="18"/>
  <c r="I125" i="18"/>
  <c r="I124" i="18"/>
  <c r="I123" i="18"/>
  <c r="I119" i="18"/>
  <c r="I118" i="18"/>
  <c r="I117" i="18"/>
  <c r="I116" i="18"/>
  <c r="I115" i="18"/>
  <c r="I114" i="18"/>
  <c r="I113" i="18"/>
  <c r="I112" i="18"/>
  <c r="I111" i="18"/>
  <c r="I110" i="18"/>
  <c r="I109" i="18"/>
  <c r="I104" i="18"/>
  <c r="I103" i="18"/>
  <c r="I102" i="18"/>
  <c r="I101" i="18"/>
  <c r="I100" i="18"/>
  <c r="I99" i="18"/>
  <c r="I98" i="18"/>
  <c r="I97" i="18"/>
  <c r="I96" i="18"/>
  <c r="I95" i="18"/>
  <c r="I91" i="18"/>
  <c r="I90" i="18"/>
  <c r="I89" i="18"/>
  <c r="I88" i="18"/>
  <c r="I87" i="18"/>
  <c r="I86" i="18"/>
  <c r="I85" i="18"/>
  <c r="I84" i="18"/>
  <c r="I83" i="18"/>
  <c r="I78" i="18"/>
  <c r="I77" i="18"/>
  <c r="I76" i="18"/>
  <c r="I75" i="18"/>
  <c r="I74" i="18"/>
  <c r="I73" i="18"/>
  <c r="I72" i="18"/>
  <c r="I94" i="18"/>
  <c r="I107" i="18"/>
  <c r="I170" i="16"/>
  <c r="I169" i="16"/>
  <c r="I167" i="16"/>
  <c r="I166" i="16"/>
  <c r="G170" i="16"/>
  <c r="G169" i="16"/>
  <c r="K165" i="16"/>
  <c r="G167" i="16"/>
  <c r="G166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3" i="16"/>
  <c r="G212" i="16"/>
  <c r="G211" i="16"/>
  <c r="G210" i="16"/>
  <c r="G209" i="16"/>
  <c r="G208" i="16"/>
  <c r="G199" i="16"/>
  <c r="G198" i="16"/>
  <c r="G197" i="16"/>
  <c r="G196" i="16"/>
  <c r="G195" i="16"/>
  <c r="G194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8" i="16"/>
  <c r="G177" i="16"/>
  <c r="G164" i="16"/>
  <c r="G163" i="16"/>
  <c r="G162" i="16"/>
  <c r="G161" i="16"/>
  <c r="G152" i="16"/>
  <c r="G151" i="16"/>
  <c r="G150" i="16"/>
  <c r="G149" i="16"/>
  <c r="G148" i="16"/>
  <c r="G147" i="16"/>
  <c r="G146" i="16"/>
  <c r="G145" i="16"/>
  <c r="G129" i="16"/>
  <c r="G128" i="16"/>
  <c r="G127" i="16"/>
  <c r="G126" i="16"/>
  <c r="G125" i="16"/>
  <c r="G124" i="16"/>
  <c r="G123" i="16"/>
  <c r="G103" i="16"/>
  <c r="G102" i="16"/>
  <c r="G101" i="16"/>
  <c r="G100" i="16"/>
  <c r="G99" i="16"/>
  <c r="G75" i="16"/>
  <c r="G74" i="16"/>
  <c r="G73" i="16"/>
  <c r="G72" i="16"/>
  <c r="G69" i="16"/>
  <c r="G68" i="16"/>
  <c r="G67" i="16"/>
  <c r="G66" i="16"/>
  <c r="G65" i="16"/>
  <c r="G64" i="16"/>
  <c r="G63" i="16"/>
  <c r="G62" i="16"/>
  <c r="G60" i="16"/>
  <c r="G52" i="16"/>
  <c r="G44" i="16"/>
  <c r="G42" i="16"/>
  <c r="G41" i="16"/>
  <c r="G4" i="16"/>
  <c r="G5" i="16"/>
  <c r="E23" i="30"/>
  <c r="E24" i="30"/>
  <c r="C23" i="30"/>
  <c r="C24" i="30"/>
  <c r="I46" i="27"/>
  <c r="I56" i="27"/>
  <c r="E30" i="30"/>
  <c r="C30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29" i="30"/>
  <c r="C28" i="30"/>
  <c r="C27" i="30"/>
  <c r="C26" i="30"/>
  <c r="C25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5" i="16"/>
  <c r="I3" i="16"/>
  <c r="G3" i="16"/>
  <c r="K98" i="15"/>
  <c r="I98" i="15"/>
  <c r="K97" i="15"/>
  <c r="I97" i="15"/>
  <c r="K96" i="15"/>
  <c r="I96" i="15"/>
  <c r="K95" i="15"/>
  <c r="I95" i="15"/>
  <c r="K94" i="15"/>
  <c r="I94" i="15"/>
  <c r="K93" i="15"/>
  <c r="I93" i="15"/>
  <c r="K92" i="15"/>
  <c r="I92" i="15"/>
  <c r="K91" i="15"/>
  <c r="I91" i="15"/>
  <c r="K90" i="15"/>
  <c r="I90" i="15"/>
  <c r="L89" i="15"/>
  <c r="K89" i="15"/>
  <c r="I89" i="15"/>
  <c r="K88" i="15"/>
  <c r="I88" i="15"/>
  <c r="K87" i="15"/>
  <c r="I87" i="15"/>
  <c r="L86" i="15"/>
  <c r="K86" i="15"/>
  <c r="I86" i="15"/>
  <c r="K52" i="15"/>
  <c r="I52" i="15"/>
  <c r="K51" i="15"/>
  <c r="I51" i="15"/>
  <c r="K50" i="15"/>
  <c r="I50" i="15"/>
  <c r="K49" i="15"/>
  <c r="I49" i="15"/>
  <c r="K48" i="15"/>
  <c r="I48" i="15"/>
  <c r="K47" i="15"/>
  <c r="I47" i="15"/>
  <c r="I46" i="15"/>
  <c r="L44" i="15"/>
  <c r="K44" i="15"/>
  <c r="I44" i="15"/>
  <c r="I125" i="27"/>
  <c r="G125" i="27"/>
  <c r="I124" i="27"/>
  <c r="G124" i="27"/>
  <c r="I123" i="27"/>
  <c r="G123" i="27"/>
  <c r="I122" i="27"/>
  <c r="G122" i="27"/>
  <c r="I121" i="27"/>
  <c r="G121" i="27"/>
  <c r="I120" i="27"/>
  <c r="G120" i="27"/>
  <c r="I119" i="27"/>
  <c r="G119" i="27"/>
  <c r="I118" i="27"/>
  <c r="G118" i="27"/>
  <c r="I117" i="27"/>
  <c r="G117" i="27"/>
  <c r="J116" i="27"/>
  <c r="I116" i="27"/>
  <c r="G116" i="27"/>
  <c r="I115" i="27"/>
  <c r="G115" i="27"/>
  <c r="I114" i="27"/>
  <c r="G114" i="27"/>
  <c r="I113" i="27"/>
  <c r="G113" i="27"/>
  <c r="I112" i="27"/>
  <c r="G112" i="27"/>
  <c r="I111" i="27"/>
  <c r="G111" i="27"/>
  <c r="I110" i="27"/>
  <c r="G110" i="27"/>
  <c r="I109" i="27"/>
  <c r="G109" i="27"/>
  <c r="J108" i="27"/>
  <c r="I108" i="27"/>
  <c r="G108" i="27"/>
  <c r="E48" i="30"/>
  <c r="E49" i="30"/>
  <c r="E50" i="30"/>
  <c r="E51" i="30"/>
  <c r="E45" i="30"/>
  <c r="E46" i="30"/>
  <c r="E47" i="30"/>
  <c r="K65" i="18"/>
  <c r="I65" i="18"/>
  <c r="K64" i="18"/>
  <c r="I64" i="18"/>
  <c r="K51" i="18"/>
  <c r="I51" i="18"/>
  <c r="K50" i="18"/>
  <c r="I50" i="18"/>
  <c r="K38" i="18"/>
  <c r="I38" i="18"/>
  <c r="K37" i="18"/>
  <c r="I37" i="18"/>
  <c r="K26" i="18"/>
  <c r="I26" i="18"/>
  <c r="K25" i="18"/>
  <c r="I25" i="18"/>
  <c r="K13" i="18"/>
  <c r="I13" i="18"/>
  <c r="K12" i="18"/>
  <c r="I12" i="18"/>
  <c r="L2" i="18"/>
  <c r="I175" i="16"/>
  <c r="G175" i="16"/>
  <c r="I174" i="16"/>
  <c r="G174" i="16"/>
  <c r="I173" i="16"/>
  <c r="G173" i="16"/>
  <c r="I172" i="16"/>
  <c r="G172" i="16"/>
  <c r="I171" i="16"/>
  <c r="G171" i="16"/>
  <c r="J165" i="16"/>
  <c r="I213" i="16"/>
  <c r="I212" i="16"/>
  <c r="I211" i="16"/>
  <c r="I210" i="16"/>
  <c r="I209" i="16"/>
  <c r="I208" i="16"/>
  <c r="I152" i="16"/>
  <c r="I151" i="16"/>
  <c r="I150" i="16"/>
  <c r="I149" i="16"/>
  <c r="I148" i="16"/>
  <c r="I147" i="16"/>
  <c r="I146" i="16"/>
  <c r="J145" i="16"/>
  <c r="I145" i="16"/>
  <c r="I121" i="16"/>
  <c r="G121" i="16"/>
  <c r="I120" i="16"/>
  <c r="G120" i="16"/>
  <c r="I118" i="16"/>
  <c r="G118" i="16"/>
  <c r="I117" i="16"/>
  <c r="G117" i="16"/>
  <c r="I116" i="16"/>
  <c r="G116" i="16"/>
  <c r="I87" i="16"/>
  <c r="G87" i="16"/>
  <c r="I86" i="16"/>
  <c r="G86" i="16"/>
  <c r="I84" i="16"/>
  <c r="G84" i="16"/>
  <c r="I83" i="16"/>
  <c r="G83" i="16"/>
  <c r="J82" i="16"/>
  <c r="I82" i="16"/>
  <c r="G82" i="16"/>
  <c r="K140" i="15"/>
  <c r="I140" i="15"/>
  <c r="K139" i="15"/>
  <c r="I139" i="15"/>
  <c r="K138" i="15"/>
  <c r="I138" i="15"/>
  <c r="K137" i="15"/>
  <c r="I137" i="15"/>
  <c r="K136" i="15"/>
  <c r="I136" i="15"/>
  <c r="K135" i="15"/>
  <c r="I135" i="15"/>
  <c r="K134" i="15"/>
  <c r="I134" i="15"/>
  <c r="L133" i="15"/>
  <c r="K133" i="15"/>
  <c r="I133" i="15"/>
  <c r="K132" i="15"/>
  <c r="I132" i="15"/>
  <c r="K131" i="15"/>
  <c r="I131" i="15"/>
  <c r="L130" i="15"/>
  <c r="K130" i="15"/>
  <c r="I130" i="15"/>
  <c r="K129" i="15"/>
  <c r="I129" i="15"/>
  <c r="K128" i="15"/>
  <c r="I128" i="15"/>
  <c r="K127" i="15"/>
  <c r="I127" i="15"/>
  <c r="K126" i="15"/>
  <c r="I126" i="15"/>
  <c r="K125" i="15"/>
  <c r="I125" i="15"/>
  <c r="K124" i="15"/>
  <c r="I124" i="15"/>
  <c r="K123" i="15"/>
  <c r="I123" i="15"/>
  <c r="K122" i="15"/>
  <c r="I122" i="15"/>
  <c r="K121" i="15"/>
  <c r="I121" i="15"/>
  <c r="L120" i="15"/>
  <c r="K120" i="15"/>
  <c r="I120" i="15"/>
  <c r="K119" i="15"/>
  <c r="I119" i="15"/>
  <c r="K118" i="15"/>
  <c r="I118" i="15"/>
  <c r="L117" i="15"/>
  <c r="K117" i="15"/>
  <c r="I117" i="15"/>
  <c r="K65" i="15"/>
  <c r="I65" i="15"/>
  <c r="K64" i="15"/>
  <c r="I64" i="15"/>
  <c r="K63" i="15"/>
  <c r="I63" i="15"/>
  <c r="K62" i="15"/>
  <c r="I62" i="15"/>
  <c r="K61" i="15"/>
  <c r="I61" i="15"/>
  <c r="K60" i="15"/>
  <c r="I60" i="15"/>
  <c r="K59" i="15"/>
  <c r="I59" i="15"/>
  <c r="K58" i="15"/>
  <c r="I58" i="15"/>
  <c r="K57" i="15"/>
  <c r="I57" i="15"/>
  <c r="L56" i="15"/>
  <c r="K56" i="15"/>
  <c r="I56" i="15"/>
  <c r="K55" i="15"/>
  <c r="I55" i="15"/>
  <c r="K54" i="15"/>
  <c r="I54" i="15"/>
  <c r="L53" i="15"/>
  <c r="K53" i="15"/>
  <c r="I53" i="15"/>
  <c r="I3" i="20"/>
  <c r="I6" i="20"/>
  <c r="I119" i="20"/>
  <c r="I120" i="20"/>
  <c r="I118" i="20"/>
  <c r="I113" i="20"/>
  <c r="I114" i="20"/>
  <c r="I112" i="20"/>
  <c r="I107" i="20"/>
  <c r="I108" i="20"/>
  <c r="I106" i="20"/>
  <c r="I101" i="20"/>
  <c r="I102" i="20"/>
  <c r="I100" i="20"/>
  <c r="I95" i="20"/>
  <c r="I96" i="20"/>
  <c r="I94" i="20"/>
  <c r="I89" i="20"/>
  <c r="I90" i="20"/>
  <c r="I88" i="20"/>
  <c r="I83" i="20"/>
  <c r="I84" i="20"/>
  <c r="I82" i="20"/>
  <c r="I77" i="20"/>
  <c r="I78" i="20"/>
  <c r="I76" i="20"/>
  <c r="I71" i="20"/>
  <c r="I72" i="20"/>
  <c r="I70" i="20"/>
  <c r="I65" i="20"/>
  <c r="I66" i="20"/>
  <c r="I64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19" i="20"/>
  <c r="G120" i="20"/>
  <c r="G118" i="20"/>
  <c r="G117" i="20"/>
  <c r="G115" i="20"/>
  <c r="G113" i="20"/>
  <c r="G114" i="20"/>
  <c r="G112" i="20"/>
  <c r="G111" i="20"/>
  <c r="G109" i="20"/>
  <c r="G107" i="20"/>
  <c r="G108" i="20"/>
  <c r="G106" i="20"/>
  <c r="G105" i="20"/>
  <c r="G103" i="20"/>
  <c r="G101" i="20"/>
  <c r="G102" i="20"/>
  <c r="G100" i="20"/>
  <c r="G99" i="20"/>
  <c r="G97" i="20"/>
  <c r="G95" i="20"/>
  <c r="G96" i="20"/>
  <c r="G94" i="20"/>
  <c r="G93" i="20"/>
  <c r="G91" i="20"/>
  <c r="G89" i="20"/>
  <c r="G90" i="20"/>
  <c r="G88" i="20"/>
  <c r="G87" i="20"/>
  <c r="G85" i="20"/>
  <c r="G83" i="20"/>
  <c r="G84" i="20"/>
  <c r="G82" i="20"/>
  <c r="G81" i="20"/>
  <c r="G79" i="20"/>
  <c r="G77" i="20"/>
  <c r="G78" i="20"/>
  <c r="G76" i="20"/>
  <c r="G75" i="20"/>
  <c r="G73" i="20"/>
  <c r="G71" i="20"/>
  <c r="G72" i="20"/>
  <c r="G70" i="20"/>
  <c r="G69" i="20"/>
  <c r="G67" i="20"/>
  <c r="G65" i="20"/>
  <c r="G66" i="20"/>
  <c r="G64" i="20"/>
  <c r="G63" i="20"/>
  <c r="G61" i="20"/>
  <c r="G48" i="20"/>
  <c r="G47" i="20"/>
  <c r="G46" i="20"/>
  <c r="G45" i="20"/>
  <c r="G44" i="20"/>
  <c r="G43" i="20"/>
  <c r="G54" i="20"/>
  <c r="G53" i="20"/>
  <c r="G52" i="20"/>
  <c r="G51" i="20"/>
  <c r="G50" i="20"/>
  <c r="G49" i="20"/>
  <c r="G60" i="20"/>
  <c r="G59" i="20"/>
  <c r="G58" i="20"/>
  <c r="G57" i="20"/>
  <c r="G56" i="20"/>
  <c r="G55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19" i="20"/>
  <c r="G18" i="20"/>
  <c r="G17" i="20"/>
  <c r="G16" i="20"/>
  <c r="G15" i="20"/>
  <c r="G14" i="20"/>
  <c r="G13" i="20"/>
  <c r="G12" i="20"/>
  <c r="G28" i="20"/>
  <c r="G27" i="20"/>
  <c r="G26" i="20"/>
  <c r="G25" i="20"/>
  <c r="G24" i="20"/>
  <c r="G23" i="20"/>
  <c r="G22" i="20"/>
  <c r="G21" i="20"/>
  <c r="G10" i="20"/>
  <c r="G9" i="20"/>
  <c r="G8" i="20"/>
  <c r="G7" i="20"/>
  <c r="G6" i="20"/>
  <c r="G3" i="20"/>
  <c r="I177" i="15"/>
  <c r="I176" i="15"/>
  <c r="I175" i="15"/>
  <c r="I174" i="15"/>
  <c r="I173" i="15"/>
  <c r="I172" i="15"/>
  <c r="I171" i="15"/>
  <c r="I170" i="15"/>
  <c r="I169" i="15"/>
  <c r="I168" i="15"/>
  <c r="I167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2" i="15"/>
  <c r="I101" i="15"/>
  <c r="I100" i="15"/>
  <c r="I85" i="15"/>
  <c r="I84" i="15"/>
  <c r="I83" i="15"/>
  <c r="I82" i="15"/>
  <c r="I81" i="15"/>
  <c r="I80" i="15"/>
  <c r="I79" i="15"/>
  <c r="I78" i="15"/>
  <c r="I77" i="15"/>
  <c r="I76" i="15"/>
  <c r="I74" i="15"/>
  <c r="I73" i="15"/>
  <c r="I72" i="15"/>
  <c r="I71" i="15"/>
  <c r="I70" i="15"/>
  <c r="I69" i="15"/>
  <c r="I68" i="15"/>
  <c r="I67" i="15"/>
  <c r="I43" i="15"/>
  <c r="I42" i="15"/>
  <c r="I41" i="15"/>
  <c r="I40" i="15"/>
  <c r="I39" i="15"/>
  <c r="I38" i="15"/>
  <c r="I37" i="15"/>
  <c r="I36" i="15"/>
  <c r="I35" i="15"/>
  <c r="I28" i="15"/>
  <c r="I27" i="15"/>
  <c r="I26" i="15"/>
  <c r="I25" i="15"/>
  <c r="I23" i="15"/>
  <c r="I21" i="15"/>
  <c r="I20" i="15"/>
  <c r="I19" i="15"/>
  <c r="I18" i="15"/>
  <c r="I17" i="15"/>
  <c r="I16" i="15"/>
  <c r="I13" i="15"/>
  <c r="I12" i="15"/>
  <c r="I11" i="15"/>
  <c r="I10" i="15"/>
  <c r="I9" i="15"/>
  <c r="I8" i="15"/>
  <c r="I7" i="15"/>
  <c r="I4" i="15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I26" i="20"/>
  <c r="I266" i="16"/>
  <c r="I65" i="16"/>
  <c r="I64" i="16"/>
  <c r="I63" i="16"/>
  <c r="I62" i="16"/>
  <c r="I60" i="16"/>
  <c r="I59" i="16"/>
  <c r="G59" i="16"/>
  <c r="I58" i="16"/>
  <c r="G58" i="16"/>
  <c r="I57" i="16"/>
  <c r="G57" i="16"/>
  <c r="I56" i="16"/>
  <c r="G56" i="16"/>
  <c r="J2" i="16"/>
  <c r="K4" i="15"/>
  <c r="M67" i="18"/>
  <c r="K74" i="18"/>
  <c r="K73" i="18"/>
  <c r="K72" i="18"/>
  <c r="K187" i="18"/>
  <c r="K171" i="18"/>
  <c r="K156" i="18"/>
  <c r="K140" i="18"/>
  <c r="K125" i="18"/>
  <c r="K111" i="18"/>
  <c r="K98" i="18"/>
  <c r="K86" i="18"/>
  <c r="B41" i="19"/>
  <c r="B42" i="19"/>
  <c r="B43" i="19"/>
  <c r="B45" i="19"/>
  <c r="B35" i="19"/>
  <c r="B36" i="19"/>
  <c r="B37" i="19"/>
  <c r="B39" i="19"/>
  <c r="B13" i="19"/>
  <c r="B18" i="19"/>
  <c r="B19" i="19"/>
  <c r="B20" i="19"/>
  <c r="B22" i="19"/>
  <c r="B24" i="19"/>
  <c r="B25" i="19"/>
  <c r="B26" i="19"/>
  <c r="B27" i="19"/>
  <c r="B23" i="19"/>
  <c r="N2" i="15"/>
  <c r="J99" i="16"/>
  <c r="I103" i="16"/>
  <c r="I102" i="16"/>
  <c r="I101" i="16"/>
  <c r="I100" i="16"/>
  <c r="I99" i="16"/>
  <c r="I52" i="16"/>
  <c r="K46" i="16"/>
  <c r="J46" i="16"/>
  <c r="I180" i="16"/>
  <c r="I181" i="16"/>
  <c r="I182" i="16"/>
  <c r="I178" i="16"/>
  <c r="I177" i="16"/>
  <c r="J177" i="16"/>
  <c r="I127" i="16"/>
  <c r="I128" i="16"/>
  <c r="I129" i="16"/>
  <c r="G130" i="16"/>
  <c r="K18" i="15"/>
  <c r="K17" i="15"/>
  <c r="K16" i="15"/>
  <c r="N6" i="15"/>
  <c r="L6" i="15"/>
  <c r="K11" i="15"/>
  <c r="K8" i="15"/>
  <c r="K9" i="15"/>
  <c r="K10" i="15"/>
  <c r="K7" i="15"/>
  <c r="I165" i="27"/>
  <c r="I164" i="27"/>
  <c r="I163" i="27"/>
  <c r="I162" i="27"/>
  <c r="I161" i="27"/>
  <c r="I160" i="27"/>
  <c r="I159" i="27"/>
  <c r="I158" i="27"/>
  <c r="I157" i="27"/>
  <c r="I156" i="27"/>
  <c r="I155" i="27"/>
  <c r="J154" i="27"/>
  <c r="I154" i="27"/>
  <c r="I143" i="27"/>
  <c r="I142" i="27"/>
  <c r="I141" i="27"/>
  <c r="I140" i="27"/>
  <c r="I139" i="27"/>
  <c r="I138" i="27"/>
  <c r="I137" i="27"/>
  <c r="I136" i="27"/>
  <c r="I135" i="27"/>
  <c r="J134" i="27"/>
  <c r="I134" i="27"/>
  <c r="I107" i="27"/>
  <c r="I106" i="27"/>
  <c r="I105" i="27"/>
  <c r="I104" i="27"/>
  <c r="I103" i="27"/>
  <c r="I102" i="27"/>
  <c r="I101" i="27"/>
  <c r="I100" i="27"/>
  <c r="I99" i="27"/>
  <c r="J98" i="27"/>
  <c r="I98" i="27"/>
  <c r="I89" i="27"/>
  <c r="I88" i="27"/>
  <c r="I87" i="27"/>
  <c r="I86" i="27"/>
  <c r="I85" i="27"/>
  <c r="I84" i="27"/>
  <c r="I83" i="27"/>
  <c r="I82" i="27"/>
  <c r="I81" i="27"/>
  <c r="J80" i="27"/>
  <c r="I80" i="27"/>
  <c r="I187" i="16"/>
  <c r="I186" i="16"/>
  <c r="I185" i="16"/>
  <c r="I184" i="16"/>
  <c r="I183" i="16"/>
  <c r="I115" i="16"/>
  <c r="G115" i="16"/>
  <c r="I114" i="16"/>
  <c r="G114" i="16"/>
  <c r="I113" i="16"/>
  <c r="G113" i="16"/>
  <c r="I112" i="16"/>
  <c r="G112" i="16"/>
  <c r="I111" i="16"/>
  <c r="G111" i="16"/>
  <c r="I110" i="16"/>
  <c r="G110" i="16"/>
  <c r="I109" i="16"/>
  <c r="G109" i="16"/>
  <c r="I108" i="16"/>
  <c r="G108" i="16"/>
  <c r="J107" i="16"/>
  <c r="I107" i="16"/>
  <c r="G107" i="16"/>
  <c r="I90" i="16"/>
  <c r="G90" i="16"/>
  <c r="I89" i="16"/>
  <c r="G89" i="16"/>
  <c r="I88" i="16"/>
  <c r="G88" i="16"/>
  <c r="I81" i="16"/>
  <c r="G81" i="16"/>
  <c r="I80" i="16"/>
  <c r="G80" i="16"/>
  <c r="I79" i="16"/>
  <c r="G79" i="16"/>
  <c r="I78" i="16"/>
  <c r="G78" i="16"/>
  <c r="J77" i="16"/>
  <c r="I77" i="16"/>
  <c r="G77" i="16"/>
  <c r="K116" i="15"/>
  <c r="K115" i="15"/>
  <c r="K114" i="15"/>
  <c r="K113" i="15"/>
  <c r="K112" i="15"/>
  <c r="K111" i="15"/>
  <c r="L110" i="15"/>
  <c r="K110" i="15"/>
  <c r="I70" i="27"/>
  <c r="I69" i="27"/>
  <c r="I68" i="27"/>
  <c r="I67" i="27"/>
  <c r="I66" i="27"/>
  <c r="I65" i="27"/>
  <c r="I64" i="27"/>
  <c r="J63" i="27"/>
  <c r="I63" i="27"/>
  <c r="I55" i="27"/>
  <c r="I54" i="27"/>
  <c r="I53" i="27"/>
  <c r="I52" i="27"/>
  <c r="I51" i="27"/>
  <c r="I50" i="27"/>
  <c r="I49" i="27"/>
  <c r="I48" i="27"/>
  <c r="J47" i="27"/>
  <c r="I47" i="27"/>
  <c r="I38" i="27"/>
  <c r="I37" i="27"/>
  <c r="I36" i="27"/>
  <c r="I35" i="27"/>
  <c r="I34" i="27"/>
  <c r="I33" i="27"/>
  <c r="I32" i="27"/>
  <c r="I31" i="27"/>
  <c r="I30" i="27"/>
  <c r="J29" i="27"/>
  <c r="I29" i="27"/>
  <c r="I20" i="27"/>
  <c r="I19" i="27"/>
  <c r="I18" i="27"/>
  <c r="I17" i="27"/>
  <c r="I16" i="27"/>
  <c r="I15" i="27"/>
  <c r="I14" i="27"/>
  <c r="I13" i="27"/>
  <c r="I12" i="27"/>
  <c r="J11" i="27"/>
  <c r="I11" i="27"/>
  <c r="N76" i="15"/>
  <c r="K81" i="15"/>
  <c r="L76" i="15"/>
  <c r="I117" i="20"/>
  <c r="J115" i="20"/>
  <c r="I115" i="20"/>
  <c r="I111" i="20"/>
  <c r="J109" i="20"/>
  <c r="I109" i="20"/>
  <c r="I105" i="20"/>
  <c r="J103" i="20"/>
  <c r="I103" i="20"/>
  <c r="I99" i="20"/>
  <c r="J97" i="20"/>
  <c r="I97" i="20"/>
  <c r="I93" i="20"/>
  <c r="J91" i="20"/>
  <c r="I91" i="20"/>
  <c r="J85" i="20"/>
  <c r="J79" i="20"/>
  <c r="I87" i="20"/>
  <c r="I85" i="20"/>
  <c r="I81" i="20"/>
  <c r="I79" i="20"/>
  <c r="J73" i="20"/>
  <c r="J67" i="20"/>
  <c r="J61" i="20"/>
  <c r="I121" i="20"/>
  <c r="I75" i="20"/>
  <c r="I73" i="20"/>
  <c r="I69" i="20"/>
  <c r="I67" i="20"/>
  <c r="I63" i="20"/>
  <c r="I61" i="20"/>
  <c r="D21" i="29"/>
  <c r="D50" i="29"/>
  <c r="D53" i="29"/>
  <c r="D54" i="29"/>
  <c r="D59" i="29"/>
  <c r="D49" i="29"/>
  <c r="D57" i="29"/>
  <c r="D58" i="29"/>
  <c r="D33" i="29"/>
  <c r="D34" i="29"/>
  <c r="B2" i="29"/>
  <c r="D2" i="29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2" i="29"/>
  <c r="D23" i="29"/>
  <c r="D24" i="29"/>
  <c r="D25" i="29"/>
  <c r="D26" i="29"/>
  <c r="D27" i="29"/>
  <c r="D28" i="29"/>
  <c r="D29" i="29"/>
  <c r="D30" i="29"/>
  <c r="D31" i="29"/>
  <c r="D32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51" i="29"/>
  <c r="D52" i="29"/>
  <c r="D55" i="29"/>
  <c r="D56" i="29"/>
  <c r="B3" i="19"/>
  <c r="D3" i="19"/>
  <c r="B4" i="19"/>
  <c r="B5" i="19"/>
  <c r="B6" i="19"/>
  <c r="B8" i="19"/>
  <c r="B9" i="19"/>
  <c r="B10" i="19"/>
  <c r="B11" i="19"/>
  <c r="B12" i="19"/>
  <c r="B17" i="19"/>
  <c r="B34" i="19"/>
  <c r="B40" i="19"/>
  <c r="B47" i="19"/>
  <c r="B48" i="19"/>
  <c r="B49" i="19"/>
  <c r="B50" i="19"/>
  <c r="B52" i="19"/>
  <c r="B53" i="19"/>
  <c r="B54" i="19"/>
  <c r="B55" i="19"/>
  <c r="B56" i="19"/>
  <c r="B57" i="19"/>
  <c r="B58" i="19"/>
  <c r="B59" i="19"/>
  <c r="B61" i="19"/>
  <c r="B62" i="19"/>
  <c r="B63" i="19"/>
  <c r="B64" i="19"/>
  <c r="B66" i="19"/>
  <c r="B67" i="19"/>
  <c r="B68" i="19"/>
  <c r="B69" i="19"/>
  <c r="B70" i="19"/>
  <c r="B71" i="19"/>
  <c r="B72" i="19"/>
  <c r="B73" i="19"/>
  <c r="B75" i="19"/>
  <c r="B76" i="19"/>
  <c r="B77" i="19"/>
  <c r="B78" i="19"/>
  <c r="B80" i="19"/>
  <c r="B81" i="19"/>
  <c r="B83" i="19"/>
  <c r="B84" i="19"/>
  <c r="B85" i="19"/>
  <c r="B86" i="19"/>
  <c r="B87" i="19"/>
  <c r="B88" i="19"/>
  <c r="B89" i="19"/>
  <c r="B90" i="19"/>
  <c r="B91" i="19"/>
  <c r="B92" i="19"/>
  <c r="B95" i="19"/>
  <c r="B96" i="19"/>
  <c r="B97" i="19"/>
  <c r="B98" i="19"/>
  <c r="B100" i="19"/>
  <c r="B101" i="19"/>
  <c r="B102" i="19"/>
  <c r="B103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8" i="30"/>
  <c r="E151" i="30"/>
  <c r="E152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9" i="18"/>
  <c r="K39" i="18"/>
  <c r="I40" i="18"/>
  <c r="K40" i="18"/>
  <c r="L40" i="18"/>
  <c r="M40" i="18"/>
  <c r="I41" i="18"/>
  <c r="K41" i="18"/>
  <c r="I43" i="18"/>
  <c r="K43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2" i="18"/>
  <c r="K52" i="18"/>
  <c r="I53" i="18"/>
  <c r="K53" i="18"/>
  <c r="L53" i="18"/>
  <c r="M53" i="18"/>
  <c r="I54" i="18"/>
  <c r="K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6" i="18"/>
  <c r="K66" i="18"/>
  <c r="I67" i="18"/>
  <c r="K67" i="18"/>
  <c r="L67" i="18"/>
  <c r="I68" i="18"/>
  <c r="K68" i="18"/>
  <c r="I69" i="18"/>
  <c r="K69" i="18"/>
  <c r="I70" i="18"/>
  <c r="K70" i="18"/>
  <c r="I71" i="18"/>
  <c r="K71" i="18"/>
  <c r="K75" i="18"/>
  <c r="K76" i="18"/>
  <c r="K77" i="18"/>
  <c r="K78" i="18"/>
  <c r="I79" i="18"/>
  <c r="K79" i="18"/>
  <c r="L79" i="18"/>
  <c r="M79" i="18"/>
  <c r="K80" i="18"/>
  <c r="I81" i="18"/>
  <c r="K81" i="18"/>
  <c r="I82" i="18"/>
  <c r="K82" i="18"/>
  <c r="K83" i="18"/>
  <c r="K84" i="18"/>
  <c r="K85" i="18"/>
  <c r="K87" i="18"/>
  <c r="K88" i="18"/>
  <c r="K89" i="18"/>
  <c r="K90" i="18"/>
  <c r="K91" i="18"/>
  <c r="L91" i="18"/>
  <c r="M91" i="18"/>
  <c r="K92" i="18"/>
  <c r="I93" i="18"/>
  <c r="K93" i="18"/>
  <c r="K94" i="18"/>
  <c r="K95" i="18"/>
  <c r="K96" i="18"/>
  <c r="K97" i="18"/>
  <c r="K99" i="18"/>
  <c r="K100" i="18"/>
  <c r="K101" i="18"/>
  <c r="K102" i="18"/>
  <c r="K103" i="18"/>
  <c r="K104" i="18"/>
  <c r="I105" i="18"/>
  <c r="K105" i="18"/>
  <c r="L105" i="18"/>
  <c r="M105" i="18"/>
  <c r="K106" i="18"/>
  <c r="K107" i="18"/>
  <c r="K109" i="18"/>
  <c r="K110" i="18"/>
  <c r="K112" i="18"/>
  <c r="K113" i="18"/>
  <c r="K114" i="18"/>
  <c r="K115" i="18"/>
  <c r="K116" i="18"/>
  <c r="K117" i="18"/>
  <c r="K118" i="18"/>
  <c r="K119" i="18"/>
  <c r="L119" i="18"/>
  <c r="M119" i="18"/>
  <c r="K120" i="18"/>
  <c r="I121" i="18"/>
  <c r="K121" i="18"/>
  <c r="K123" i="18"/>
  <c r="K124" i="18"/>
  <c r="K126" i="18"/>
  <c r="K127" i="18"/>
  <c r="K128" i="18"/>
  <c r="K129" i="18"/>
  <c r="K130" i="18"/>
  <c r="K131" i="18"/>
  <c r="K132" i="18"/>
  <c r="L132" i="18"/>
  <c r="M132" i="18"/>
  <c r="K133" i="18"/>
  <c r="I134" i="18"/>
  <c r="K134" i="18"/>
  <c r="I135" i="18"/>
  <c r="K135" i="18"/>
  <c r="K136" i="18"/>
  <c r="K137" i="18"/>
  <c r="K138" i="18"/>
  <c r="K139" i="18"/>
  <c r="K141" i="18"/>
  <c r="K142" i="18"/>
  <c r="K143" i="18"/>
  <c r="K144" i="18"/>
  <c r="K145" i="18"/>
  <c r="K146" i="18"/>
  <c r="K147" i="18"/>
  <c r="K148" i="18"/>
  <c r="L148" i="18"/>
  <c r="M148" i="18"/>
  <c r="K149" i="18"/>
  <c r="K150" i="18"/>
  <c r="K151" i="18"/>
  <c r="K152" i="18"/>
  <c r="K153" i="18"/>
  <c r="K154" i="18"/>
  <c r="K155" i="18"/>
  <c r="K157" i="18"/>
  <c r="K158" i="18"/>
  <c r="K159" i="18"/>
  <c r="K160" i="18"/>
  <c r="K161" i="18"/>
  <c r="K162" i="18"/>
  <c r="K163" i="18"/>
  <c r="K164" i="18"/>
  <c r="L164" i="18"/>
  <c r="M164" i="18"/>
  <c r="K165" i="18"/>
  <c r="I166" i="18"/>
  <c r="K166" i="18"/>
  <c r="I167" i="18"/>
  <c r="K167" i="18"/>
  <c r="K168" i="18"/>
  <c r="K169" i="18"/>
  <c r="K170" i="18"/>
  <c r="K172" i="18"/>
  <c r="K173" i="18"/>
  <c r="K174" i="18"/>
  <c r="K175" i="18"/>
  <c r="K176" i="18"/>
  <c r="K177" i="18"/>
  <c r="K178" i="18"/>
  <c r="K179" i="18"/>
  <c r="L179" i="18"/>
  <c r="M179" i="18"/>
  <c r="K180" i="18"/>
  <c r="K181" i="18"/>
  <c r="K182" i="18"/>
  <c r="K183" i="18"/>
  <c r="K184" i="18"/>
  <c r="K185" i="18"/>
  <c r="K186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J2" i="20"/>
  <c r="J5" i="20"/>
  <c r="I7" i="20"/>
  <c r="I8" i="20"/>
  <c r="I9" i="20"/>
  <c r="I10" i="20"/>
  <c r="J20" i="20"/>
  <c r="I21" i="20"/>
  <c r="I22" i="20"/>
  <c r="I23" i="20"/>
  <c r="I24" i="20"/>
  <c r="I25" i="20"/>
  <c r="I27" i="20"/>
  <c r="I28" i="20"/>
  <c r="J11" i="20"/>
  <c r="I12" i="20"/>
  <c r="I13" i="20"/>
  <c r="I14" i="20"/>
  <c r="I15" i="20"/>
  <c r="I16" i="20"/>
  <c r="I17" i="20"/>
  <c r="I18" i="20"/>
  <c r="I19" i="20"/>
  <c r="I29" i="20"/>
  <c r="J29" i="20"/>
  <c r="I30" i="20"/>
  <c r="I31" i="20"/>
  <c r="I32" i="20"/>
  <c r="I33" i="20"/>
  <c r="I34" i="20"/>
  <c r="I35" i="20"/>
  <c r="I36" i="20"/>
  <c r="I37" i="20"/>
  <c r="I38" i="20"/>
  <c r="J38" i="20"/>
  <c r="I39" i="20"/>
  <c r="I40" i="20"/>
  <c r="I41" i="20"/>
  <c r="I42" i="20"/>
  <c r="I55" i="20"/>
  <c r="I56" i="20"/>
  <c r="I57" i="20"/>
  <c r="I58" i="20"/>
  <c r="I59" i="20"/>
  <c r="I60" i="20"/>
  <c r="I49" i="20"/>
  <c r="I50" i="20"/>
  <c r="I51" i="20"/>
  <c r="I52" i="20"/>
  <c r="I53" i="20"/>
  <c r="I54" i="20"/>
  <c r="I43" i="20"/>
  <c r="I44" i="20"/>
  <c r="I45" i="20"/>
  <c r="I46" i="20"/>
  <c r="I47" i="20"/>
  <c r="I48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G24" i="16"/>
  <c r="I24" i="16"/>
  <c r="J24" i="16"/>
  <c r="G25" i="16"/>
  <c r="I25" i="16"/>
  <c r="G27" i="16"/>
  <c r="I27" i="16"/>
  <c r="G31" i="16"/>
  <c r="I31" i="16"/>
  <c r="G32" i="16"/>
  <c r="I32" i="16"/>
  <c r="G33" i="16"/>
  <c r="I33" i="16"/>
  <c r="G34" i="16"/>
  <c r="I34" i="16"/>
  <c r="G35" i="16"/>
  <c r="I35" i="16"/>
  <c r="G36" i="16"/>
  <c r="I36" i="16"/>
  <c r="G38" i="16"/>
  <c r="I38" i="16"/>
  <c r="J38" i="16"/>
  <c r="I41" i="16"/>
  <c r="I42" i="16"/>
  <c r="I44" i="16"/>
  <c r="G46" i="16"/>
  <c r="I46" i="16"/>
  <c r="G47" i="16"/>
  <c r="I47" i="16"/>
  <c r="G48" i="16"/>
  <c r="I48" i="16"/>
  <c r="G49" i="16"/>
  <c r="I49" i="16"/>
  <c r="G50" i="16"/>
  <c r="I50" i="16"/>
  <c r="G51" i="16"/>
  <c r="I51" i="16"/>
  <c r="G53" i="16"/>
  <c r="I53" i="16"/>
  <c r="G54" i="16"/>
  <c r="I54" i="16"/>
  <c r="G55" i="16"/>
  <c r="I55" i="16"/>
  <c r="I66" i="16"/>
  <c r="J66" i="16"/>
  <c r="K66" i="16"/>
  <c r="I67" i="16"/>
  <c r="I68" i="16"/>
  <c r="I69" i="16"/>
  <c r="I72" i="16"/>
  <c r="I73" i="16"/>
  <c r="I74" i="16"/>
  <c r="I75" i="16"/>
  <c r="G92" i="16"/>
  <c r="I92" i="16"/>
  <c r="J92" i="16"/>
  <c r="K92" i="16"/>
  <c r="G93" i="16"/>
  <c r="I93" i="16"/>
  <c r="G94" i="16"/>
  <c r="I94" i="16"/>
  <c r="G95" i="16"/>
  <c r="I95" i="16"/>
  <c r="G98" i="16"/>
  <c r="I98" i="16"/>
  <c r="G104" i="16"/>
  <c r="I104" i="16"/>
  <c r="G105" i="16"/>
  <c r="I105" i="16"/>
  <c r="G106" i="16"/>
  <c r="I106" i="16"/>
  <c r="I123" i="16"/>
  <c r="I124" i="16"/>
  <c r="I125" i="16"/>
  <c r="I126" i="16"/>
  <c r="I130" i="16"/>
  <c r="G131" i="16"/>
  <c r="I131" i="16"/>
  <c r="G132" i="16"/>
  <c r="I132" i="16"/>
  <c r="G133" i="16"/>
  <c r="I133" i="16"/>
  <c r="I161" i="16"/>
  <c r="I162" i="16"/>
  <c r="I163" i="16"/>
  <c r="I164" i="16"/>
  <c r="I188" i="16"/>
  <c r="J188" i="16"/>
  <c r="K188" i="16"/>
  <c r="I189" i="16"/>
  <c r="I190" i="16"/>
  <c r="I191" i="16"/>
  <c r="I194" i="16"/>
  <c r="I195" i="16"/>
  <c r="I196" i="16"/>
  <c r="I197" i="16"/>
  <c r="I198" i="16"/>
  <c r="I199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61" i="16"/>
  <c r="I262" i="16"/>
  <c r="I263" i="16"/>
  <c r="I264" i="16"/>
  <c r="I265" i="16"/>
  <c r="I259" i="16"/>
  <c r="I260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K12" i="15"/>
  <c r="K13" i="15"/>
  <c r="K19" i="15"/>
  <c r="K20" i="15"/>
  <c r="K21" i="15"/>
  <c r="L22" i="15"/>
  <c r="N22" i="15"/>
  <c r="K23" i="15"/>
  <c r="K25" i="15"/>
  <c r="K26" i="15"/>
  <c r="K27" i="15"/>
  <c r="K28" i="15"/>
  <c r="K35" i="15"/>
  <c r="L35" i="15"/>
  <c r="K36" i="15"/>
  <c r="K37" i="15"/>
  <c r="K38" i="15"/>
  <c r="K39" i="15"/>
  <c r="K40" i="15"/>
  <c r="K41" i="15"/>
  <c r="K42" i="15"/>
  <c r="K43" i="15"/>
  <c r="K67" i="15"/>
  <c r="L67" i="15"/>
  <c r="K68" i="15"/>
  <c r="K69" i="15"/>
  <c r="K70" i="15"/>
  <c r="K71" i="15"/>
  <c r="K72" i="15"/>
  <c r="K73" i="15"/>
  <c r="K74" i="15"/>
  <c r="K76" i="15"/>
  <c r="K77" i="15"/>
  <c r="K78" i="15"/>
  <c r="K79" i="15"/>
  <c r="K80" i="15"/>
  <c r="K82" i="15"/>
  <c r="K83" i="15"/>
  <c r="K84" i="15"/>
  <c r="K85" i="15"/>
  <c r="K100" i="15"/>
  <c r="L100" i="15"/>
  <c r="N100" i="15"/>
  <c r="K101" i="15"/>
  <c r="K102" i="15"/>
  <c r="K105" i="15"/>
  <c r="K106" i="15"/>
  <c r="K107" i="15"/>
  <c r="K108" i="15"/>
  <c r="K109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7" i="15"/>
  <c r="K168" i="15"/>
  <c r="K169" i="15"/>
  <c r="K170" i="15"/>
  <c r="K171" i="15"/>
  <c r="K172" i="15"/>
  <c r="K173" i="15"/>
  <c r="K174" i="15"/>
  <c r="K175" i="15"/>
  <c r="K176" i="15"/>
  <c r="K177" i="15"/>
  <c r="I3" i="27"/>
  <c r="J3" i="27"/>
  <c r="I4" i="27"/>
  <c r="I5" i="27"/>
  <c r="I6" i="27"/>
  <c r="I7" i="27"/>
  <c r="I8" i="27"/>
  <c r="I9" i="27"/>
  <c r="I10" i="27"/>
  <c r="I21" i="27"/>
  <c r="J21" i="27"/>
  <c r="I22" i="27"/>
  <c r="I23" i="27"/>
  <c r="I24" i="27"/>
  <c r="I25" i="27"/>
  <c r="I26" i="27"/>
  <c r="I27" i="27"/>
  <c r="I28" i="27"/>
  <c r="I39" i="27"/>
  <c r="J39" i="27"/>
  <c r="I40" i="27"/>
  <c r="I41" i="27"/>
  <c r="I42" i="27"/>
  <c r="I43" i="27"/>
  <c r="I44" i="27"/>
  <c r="I45" i="27"/>
  <c r="I57" i="27"/>
  <c r="J57" i="27"/>
  <c r="I58" i="27"/>
  <c r="I59" i="27"/>
  <c r="I60" i="27"/>
  <c r="I61" i="27"/>
  <c r="I62" i="27"/>
  <c r="I72" i="27"/>
  <c r="J72" i="27"/>
  <c r="I73" i="27"/>
  <c r="I74" i="27"/>
  <c r="I75" i="27"/>
  <c r="I76" i="27"/>
  <c r="I77" i="27"/>
  <c r="I78" i="27"/>
  <c r="I79" i="27"/>
  <c r="I90" i="27"/>
  <c r="J90" i="27"/>
  <c r="I91" i="27"/>
  <c r="I92" i="27"/>
  <c r="I93" i="27"/>
  <c r="I94" i="27"/>
  <c r="I95" i="27"/>
  <c r="I96" i="27"/>
  <c r="I97" i="27"/>
  <c r="I126" i="27"/>
  <c r="J126" i="27"/>
  <c r="I127" i="27"/>
  <c r="I128" i="27"/>
  <c r="I129" i="27"/>
  <c r="I130" i="27"/>
  <c r="I131" i="27"/>
  <c r="I132" i="27"/>
  <c r="I133" i="27"/>
  <c r="I144" i="27"/>
  <c r="J144" i="27"/>
  <c r="I145" i="27"/>
  <c r="I146" i="27"/>
  <c r="I147" i="27"/>
  <c r="I148" i="27"/>
  <c r="I149" i="27"/>
  <c r="I150" i="27"/>
  <c r="I151" i="27"/>
  <c r="I152" i="27"/>
  <c r="I153" i="27"/>
  <c r="J116" i="16" l="1"/>
  <c r="J223" i="16"/>
  <c r="L141" i="15"/>
  <c r="L146" i="15"/>
  <c r="L151" i="15"/>
  <c r="L160" i="15"/>
  <c r="J234" i="16"/>
  <c r="J215" i="16"/>
</calcChain>
</file>

<file path=xl/sharedStrings.xml><?xml version="1.0" encoding="utf-8"?>
<sst xmlns="http://schemas.openxmlformats.org/spreadsheetml/2006/main" count="5102" uniqueCount="1700">
  <si>
    <t>Наименование</t>
  </si>
  <si>
    <t>Ед.</t>
  </si>
  <si>
    <t>DOOR</t>
  </si>
  <si>
    <t>компл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</si>
  <si>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</si>
  <si>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</si>
  <si>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</si>
  <si>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</si>
  <si>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</si>
  <si>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</si>
  <si>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</si>
  <si>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</si>
  <si>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</si>
  <si>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</si>
  <si>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</si>
  <si>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</si>
  <si>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</si>
  <si>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</si>
  <si>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</si>
  <si>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</si>
  <si>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</si>
  <si>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</si>
  <si>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</si>
  <si>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</si>
  <si>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ROX600KLT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</si>
  <si>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</si>
  <si>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</si>
  <si>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</si>
  <si>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</si>
  <si>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</si>
  <si>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</si>
  <si>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</si>
  <si>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</si>
  <si>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</si>
  <si>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</si>
  <si>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</si>
  <si>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SHEL75KCE</t>
  </si>
  <si>
    <t>Серия</t>
  </si>
  <si>
    <t>RD400KIT2</t>
  </si>
  <si>
    <t>RB250HS</t>
  </si>
  <si>
    <t>Кол-во</t>
  </si>
  <si>
    <t>Описание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</si>
  <si>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</si>
  <si>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</si>
  <si>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</si>
  <si>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</si>
  <si>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</si>
  <si>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</si>
  <si>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</si>
  <si>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</si>
  <si>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</si>
  <si>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</si>
  <si>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</si>
  <si>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</si>
  <si>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</si>
  <si>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</si>
  <si>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</si>
  <si>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</si>
  <si>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</si>
  <si>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</si>
  <si>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</si>
  <si>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</si>
  <si>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</si>
  <si>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</si>
  <si>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</si>
  <si>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</si>
  <si>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</si>
  <si>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</si>
  <si>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</si>
  <si>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</si>
  <si>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</si>
  <si>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</si>
  <si>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</si>
  <si>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</si>
  <si>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</si>
  <si>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</si>
  <si>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</si>
  <si>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</si>
  <si>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</si>
  <si>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</si>
  <si>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</si>
  <si>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</si>
  <si>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</si>
  <si>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</si>
  <si>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</si>
  <si>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</si>
  <si>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</si>
  <si>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</si>
  <si>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</si>
  <si>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</si>
  <si>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</si>
  <si>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</si>
  <si>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SLH400</t>
  </si>
  <si>
    <t>FLO2R-S</t>
  </si>
  <si>
    <t>EPM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</si>
  <si>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</si>
  <si>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</si>
  <si>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</si>
  <si>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</si>
  <si>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</si>
  <si>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</si>
  <si>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</si>
  <si>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</si>
  <si>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</si>
  <si>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</si>
  <si>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</si>
  <si>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</si>
  <si>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FLOXI2R</t>
  </si>
  <si>
    <t>ROA81</t>
  </si>
  <si>
    <t>шт.</t>
  </si>
  <si>
    <t>Аксессуары</t>
  </si>
  <si>
    <t>A500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</si>
  <si>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</si>
  <si>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</si>
  <si>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</si>
  <si>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</si>
  <si>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</si>
  <si>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</si>
  <si>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</si>
  <si>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</si>
  <si>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</si>
  <si>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</si>
  <si>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ON2E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</si>
  <si>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</si>
  <si>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</si>
  <si>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</si>
  <si>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</si>
  <si>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</si>
  <si>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</si>
  <si>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</si>
  <si>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</si>
  <si>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</si>
  <si>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</si>
  <si>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</si>
  <si>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</si>
  <si>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</si>
  <si>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</si>
  <si>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</si>
  <si>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</si>
  <si>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</si>
  <si>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</si>
  <si>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</si>
  <si>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</si>
  <si>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</si>
  <si>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</si>
  <si>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</si>
  <si>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</si>
  <si>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</si>
  <si>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</si>
  <si>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</si>
  <si>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</si>
  <si>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</si>
  <si>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</si>
  <si>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</si>
  <si>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</si>
  <si>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</si>
  <si>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</si>
  <si>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</si>
  <si>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</si>
  <si>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</si>
  <si>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</si>
  <si>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</si>
  <si>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</si>
  <si>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</si>
  <si>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</si>
  <si>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</si>
  <si>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</si>
  <si>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</si>
  <si>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</si>
  <si>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</si>
  <si>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</si>
  <si>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</si>
  <si>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</si>
  <si>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</si>
  <si>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</si>
  <si>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</si>
  <si>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</si>
  <si>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</si>
  <si>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</si>
  <si>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</si>
  <si>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</si>
  <si>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</si>
  <si>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</si>
  <si>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</si>
  <si>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</si>
  <si>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</si>
  <si>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</si>
  <si>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</si>
  <si>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</si>
  <si>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</si>
  <si>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</si>
  <si>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</si>
  <si>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</si>
  <si>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</si>
  <si>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</si>
  <si>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</si>
  <si>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</si>
  <si>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</si>
  <si>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</si>
  <si>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</si>
  <si>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</si>
  <si>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</si>
  <si>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</si>
  <si>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</si>
  <si>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</si>
  <si>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</si>
  <si>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</si>
  <si>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</si>
  <si>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</si>
  <si>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</si>
  <si>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</si>
  <si>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</si>
  <si>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</si>
  <si>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</si>
  <si>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</si>
  <si>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</si>
  <si>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</si>
  <si>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</si>
  <si>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</si>
  <si>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</si>
  <si>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</si>
  <si>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</si>
  <si>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</si>
  <si>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</si>
  <si>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</si>
  <si>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</si>
  <si>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</si>
  <si>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</si>
  <si>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</si>
  <si>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</si>
  <si>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</si>
  <si>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</si>
  <si>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</si>
  <si>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</si>
  <si>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</si>
  <si>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ON4E</t>
  </si>
  <si>
    <t>ON9E</t>
  </si>
  <si>
    <t>OX2</t>
  </si>
  <si>
    <t>OX2T</t>
  </si>
  <si>
    <t>INTI2Y</t>
  </si>
  <si>
    <t>INTI2G</t>
  </si>
  <si>
    <t>INTI2L</t>
  </si>
  <si>
    <t>INTI2B</t>
  </si>
  <si>
    <t>INTI2</t>
  </si>
  <si>
    <t>FLO1R-S</t>
  </si>
  <si>
    <t>FLO4R-S</t>
  </si>
  <si>
    <t>FLO2RE</t>
  </si>
  <si>
    <t>FLO4RE</t>
  </si>
  <si>
    <t>BM1000</t>
  </si>
  <si>
    <t>FLO2</t>
  </si>
  <si>
    <t>FLO4</t>
  </si>
  <si>
    <t>WM001G</t>
  </si>
  <si>
    <t>WM006G</t>
  </si>
  <si>
    <t>WM080G</t>
  </si>
  <si>
    <t>WAX</t>
  </si>
  <si>
    <t>WWW</t>
  </si>
  <si>
    <t>WSW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</si>
  <si>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</si>
  <si>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</si>
  <si>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</si>
  <si>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</si>
  <si>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</si>
  <si>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</si>
  <si>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</si>
  <si>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MU</t>
  </si>
  <si>
    <t>SH1</t>
  </si>
  <si>
    <t>SPIN</t>
  </si>
  <si>
    <t>SN6021</t>
  </si>
  <si>
    <t>SNA30</t>
  </si>
  <si>
    <t>SPA2</t>
  </si>
  <si>
    <t xml:space="preserve">Spa2 </t>
  </si>
  <si>
    <t>SNA6</t>
  </si>
  <si>
    <t>SN6041</t>
  </si>
  <si>
    <t>SO2000</t>
  </si>
  <si>
    <t>SU2000VV</t>
  </si>
  <si>
    <t>PUL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</si>
  <si>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</si>
  <si>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</si>
  <si>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</si>
  <si>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</si>
  <si>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</si>
  <si>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</si>
  <si>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</si>
  <si>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</si>
  <si>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</si>
  <si>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</si>
  <si>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</si>
  <si>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</si>
  <si>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</si>
  <si>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</si>
  <si>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</si>
  <si>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</si>
  <si>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</si>
  <si>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</si>
  <si>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</si>
  <si>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</si>
  <si>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</si>
  <si>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</si>
  <si>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</si>
  <si>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</si>
  <si>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</si>
  <si>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</si>
  <si>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</si>
  <si>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</si>
  <si>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</si>
  <si>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</si>
  <si>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</si>
  <si>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</si>
  <si>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</si>
  <si>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</si>
  <si>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</si>
  <si>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</si>
  <si>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</si>
  <si>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</si>
  <si>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</si>
  <si>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</si>
  <si>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</si>
  <si>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</si>
  <si>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</si>
  <si>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</si>
  <si>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</si>
  <si>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</si>
  <si>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</si>
  <si>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</si>
  <si>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</si>
  <si>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</si>
  <si>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</si>
  <si>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</si>
  <si>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</si>
  <si>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</si>
  <si>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</si>
  <si>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</si>
  <si>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</si>
  <si>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</si>
  <si>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</si>
  <si>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</si>
  <si>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</si>
  <si>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</si>
  <si>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</si>
  <si>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</si>
  <si>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</si>
  <si>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</si>
  <si>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</si>
  <si>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</si>
  <si>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</si>
  <si>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</si>
  <si>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</si>
  <si>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</si>
  <si>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</si>
  <si>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</si>
  <si>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</si>
  <si>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</si>
  <si>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</si>
  <si>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</si>
  <si>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</si>
  <si>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</si>
  <si>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</si>
  <si>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</si>
  <si>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</si>
  <si>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</si>
  <si>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</si>
  <si>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</si>
  <si>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</si>
  <si>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</si>
  <si>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</si>
  <si>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</si>
  <si>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</si>
  <si>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</si>
  <si>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</si>
  <si>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</si>
  <si>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</si>
  <si>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</si>
  <si>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</si>
  <si>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</si>
  <si>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</si>
  <si>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</si>
  <si>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</si>
  <si>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</si>
  <si>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</si>
  <si>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</si>
  <si>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</si>
  <si>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</si>
  <si>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</si>
  <si>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</si>
  <si>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</si>
  <si>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</si>
  <si>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</si>
  <si>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</si>
  <si>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</si>
  <si>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Блок управления A500</t>
  </si>
  <si>
    <t>Блок управления MC824H</t>
  </si>
  <si>
    <t>Плата расширения функций PIU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</si>
  <si>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</si>
  <si>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</si>
  <si>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</si>
  <si>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</si>
  <si>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</si>
  <si>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</si>
  <si>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</si>
  <si>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</si>
  <si>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</si>
  <si>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</si>
  <si>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</si>
  <si>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</si>
  <si>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</si>
  <si>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</si>
  <si>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</si>
  <si>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</si>
  <si>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</si>
  <si>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</si>
  <si>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</si>
  <si>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</si>
  <si>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</si>
  <si>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</si>
  <si>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</si>
  <si>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</si>
  <si>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</si>
  <si>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</si>
  <si>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</si>
  <si>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</si>
  <si>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</si>
  <si>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</si>
  <si>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</si>
  <si>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</si>
  <si>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</si>
  <si>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</si>
  <si>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</si>
  <si>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</si>
  <si>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</si>
  <si>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</si>
  <si>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</si>
  <si>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</si>
  <si>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</si>
  <si>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</si>
  <si>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</si>
  <si>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</si>
  <si>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</si>
  <si>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</si>
  <si>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</si>
  <si>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</si>
  <si>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</si>
  <si>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</si>
  <si>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NEMOSCT</t>
  </si>
  <si>
    <t>NEMOSRT</t>
  </si>
  <si>
    <t>NEMOWSCT</t>
  </si>
  <si>
    <t>NEMOWSRT</t>
  </si>
  <si>
    <t>TTU</t>
  </si>
  <si>
    <t>Устройство программирования крайних положений  TTU</t>
  </si>
  <si>
    <t>VOLO</t>
  </si>
  <si>
    <t>Блок управления</t>
  </si>
  <si>
    <t>ROX1000</t>
  </si>
  <si>
    <t>Стопорное кольцо</t>
  </si>
  <si>
    <t>SHEL75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</si>
  <si>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</si>
  <si>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</si>
  <si>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</si>
  <si>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</si>
  <si>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</si>
  <si>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</si>
  <si>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</si>
  <si>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</si>
  <si>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</si>
  <si>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</si>
  <si>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</si>
  <si>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</si>
  <si>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</si>
  <si>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</si>
  <si>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</si>
  <si>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</si>
  <si>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</si>
  <si>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</si>
  <si>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</si>
  <si>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</si>
  <si>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</si>
  <si>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</si>
  <si>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</si>
  <si>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</si>
  <si>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</si>
  <si>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</si>
  <si>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</si>
  <si>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</si>
  <si>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</si>
  <si>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</si>
  <si>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</si>
  <si>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</si>
  <si>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TO5024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</si>
  <si>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</si>
  <si>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ME3010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</si>
  <si>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</si>
  <si>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</si>
  <si>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0"/>
        <color indexed="8"/>
        <rFont val="Calibri"/>
        <family val="2"/>
        <charset val="204"/>
      </rP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</si>
  <si>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</si>
  <si>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</si>
  <si>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</si>
  <si>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RUN1800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</si>
  <si>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</si>
  <si>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</si>
  <si>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</si>
  <si>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RD400KIT3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</si>
  <si>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</si>
  <si>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</si>
  <si>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</si>
  <si>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</si>
  <si>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</si>
  <si>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</si>
  <si>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</si>
  <si>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</si>
  <si>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SM2KIT5</t>
  </si>
  <si>
    <t>SM2KIT25</t>
  </si>
  <si>
    <t>SM4KIT5</t>
  </si>
  <si>
    <t>SM4KIT25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</si>
  <si>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</si>
  <si>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</si>
  <si>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</si>
  <si>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</si>
  <si>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</si>
  <si>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</si>
  <si>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</si>
  <si>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</si>
  <si>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</si>
  <si>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</si>
  <si>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</si>
  <si>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</si>
  <si>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</si>
  <si>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</si>
  <si>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</si>
  <si>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</si>
  <si>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  <charset val="204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</si>
  <si>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</si>
  <si>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</si>
  <si>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</si>
  <si>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</si>
  <si>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</si>
  <si>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</si>
  <si>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</si>
  <si>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</si>
  <si>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</si>
  <si>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</si>
  <si>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</si>
  <si>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</si>
  <si>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</si>
  <si>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</si>
  <si>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</si>
  <si>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</si>
  <si>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</si>
  <si>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</si>
  <si>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</si>
  <si>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</si>
  <si>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</si>
  <si>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</si>
  <si>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</si>
  <si>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INTIKIT3TL</t>
  </si>
  <si>
    <t>INTIKIT10WN</t>
  </si>
  <si>
    <t>INTIKIT10NB</t>
  </si>
  <si>
    <t>SHEL75KIT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</si>
  <si>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</si>
  <si>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</si>
  <si>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</si>
  <si>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</si>
  <si>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</si>
  <si>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</si>
  <si>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</si>
  <si>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</si>
  <si>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</si>
  <si>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</si>
  <si>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</si>
  <si>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</si>
  <si>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</si>
  <si>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Оцинкованная зубчатая рейка модуль M4 30х8х1000 мм, ROA8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</si>
  <si>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</si>
  <si>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</si>
  <si>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</si>
  <si>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</si>
  <si>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>Привод для распашных ворот ME3024</t>
  </si>
  <si>
    <t>Аксессуары приводов для распашных ворот</t>
  </si>
  <si>
    <t>Упоры механические крайних положений WINGO/TOONA PLA13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</si>
  <si>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</si>
  <si>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</si>
  <si>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</si>
  <si>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</si>
  <si>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</si>
  <si>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</si>
  <si>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</si>
  <si>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</si>
  <si>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</si>
  <si>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</si>
  <si>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</si>
  <si>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</si>
  <si>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</si>
  <si>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</si>
  <si>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</si>
  <si>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</si>
  <si>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</si>
  <si>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</si>
  <si>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</si>
  <si>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</si>
  <si>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</si>
  <si>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</si>
  <si>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</si>
  <si>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</si>
  <si>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</si>
  <si>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</si>
  <si>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</si>
  <si>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</si>
  <si>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</si>
  <si>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</si>
  <si>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</si>
  <si>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</si>
  <si>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</si>
  <si>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</si>
  <si>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</si>
  <si>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</si>
  <si>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</si>
  <si>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</si>
  <si>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</si>
  <si>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</si>
  <si>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</si>
  <si>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</si>
  <si>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</si>
  <si>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</si>
  <si>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</si>
  <si>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</si>
  <si>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</si>
  <si>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</si>
  <si>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</si>
  <si>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</si>
  <si>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</si>
  <si>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</si>
  <si>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</si>
  <si>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</si>
  <si>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</si>
  <si>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</si>
  <si>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</si>
  <si>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</si>
  <si>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</si>
  <si>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</si>
  <si>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</si>
  <si>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</si>
  <si>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</si>
  <si>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</si>
  <si>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</si>
  <si>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</si>
  <si>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</si>
  <si>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</si>
  <si>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</si>
  <si>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</si>
  <si>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</si>
  <si>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</si>
  <si>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</si>
  <si>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</si>
  <si>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</si>
  <si>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</si>
  <si>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</si>
  <si>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</si>
  <si>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</si>
  <si>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</si>
  <si>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</si>
  <si>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</si>
  <si>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</si>
  <si>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</si>
  <si>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</si>
  <si>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</si>
  <si>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</si>
  <si>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</si>
  <si>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</si>
  <si>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</si>
  <si>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</si>
  <si>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</si>
  <si>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</si>
  <si>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</si>
  <si>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</si>
  <si>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</si>
  <si>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</si>
  <si>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</si>
  <si>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ед.</t>
  </si>
  <si>
    <t>AG4B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</si>
  <si>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</si>
  <si>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</si>
  <si>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</si>
  <si>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>AG4BR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</si>
  <si>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</si>
  <si>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>AG4BW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</si>
  <si>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</si>
  <si>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AG4R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</si>
  <si>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</si>
  <si>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AG4W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</si>
  <si>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</si>
  <si>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>AIR 1RW</t>
  </si>
  <si>
    <t xml:space="preserve">Настенный бесконтактный передатчик для управления 1 группой с отдельными командами "Вверх-стоп-Вниз" </t>
  </si>
  <si>
    <t>DMAM</t>
  </si>
  <si>
    <t>Модуль на DIN рейку для управления двумя группами приводов 230В., вход Dry Contact</t>
  </si>
  <si>
    <t>DMBD</t>
  </si>
  <si>
    <t>Модуль на DIN рейку для радиоконтроля устройст подключенных к системе</t>
  </si>
  <si>
    <t>DMBM</t>
  </si>
  <si>
    <t>Модуль на DIN рейку для управления системой BuST4, входом LAN, RS232</t>
  </si>
  <si>
    <t>DMBPD</t>
  </si>
  <si>
    <t>Модуль на DIN рейку для распределения сигнала и силы шины</t>
  </si>
  <si>
    <t>DMDCM</t>
  </si>
  <si>
    <t>Модуль на DIN рейку для управления двумя группами двигателей переменного и постоянного тока или по двум каналам Dry Contact</t>
  </si>
  <si>
    <t>DMKNX</t>
  </si>
  <si>
    <t>Модуль на Din рейку для управления системами KNX.</t>
  </si>
  <si>
    <t>DMLPS2415</t>
  </si>
  <si>
    <t>Блок питания на Din рейку 230/24В - 0,88А</t>
  </si>
  <si>
    <t>DMLPS2430</t>
  </si>
  <si>
    <t xml:space="preserve">Блок питания на Din рейку 230/24В -  1,5А </t>
  </si>
  <si>
    <t>ERAPVIEW</t>
  </si>
  <si>
    <t>Многофункциональный радиопульт на 99 каналов</t>
  </si>
  <si>
    <t>INB</t>
  </si>
  <si>
    <t>Коммуникционный интерфейс связи между BTICINO BUS-NICE BUS</t>
  </si>
  <si>
    <t>MW1</t>
  </si>
  <si>
    <t>Пульт MiniWay MW1</t>
  </si>
  <si>
    <t>MW2</t>
  </si>
  <si>
    <t>Пульт MiniWay MW2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</si>
  <si>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</si>
  <si>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</si>
  <si>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NEMOVIBE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</si>
  <si>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</si>
  <si>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</si>
  <si>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OVIEWTT</t>
  </si>
  <si>
    <t>Прогромматор для управления и диагностике устройств с функцией TTBUS</t>
  </si>
  <si>
    <t>TT1L</t>
  </si>
  <si>
    <t>Блок управления для систем освещения и полива (мощностью до 500Вт) со встроенным радиоприемником (IP55)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</si>
  <si>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</si>
  <si>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</si>
  <si>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TT1V</t>
  </si>
  <si>
    <t>TT2D</t>
  </si>
  <si>
    <t>Миниатюрный блок управления осветительными системами со встроенным передатчиков (IP20)</t>
  </si>
  <si>
    <t>TT3</t>
  </si>
  <si>
    <t>Блок управления одним приводом до 1000Вт., без рессивера, управление климатическими датчиками, (IP44)</t>
  </si>
  <si>
    <t>TT4</t>
  </si>
  <si>
    <t>Блок управления одним приводом до 1000Вт., со встроенным рессивером, управление климатическими датчиками, (IP44)</t>
  </si>
  <si>
    <t>TT5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</si>
  <si>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</si>
  <si>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TT6</t>
  </si>
  <si>
    <t>Блок управления с интерфейсом связи TTBUS-RS232, со встроенным рессивером, , (IP40)</t>
  </si>
  <si>
    <t>TTDMS</t>
  </si>
  <si>
    <t>Блок управления(мощностью до 250Вт), со встроенным радиоприемгиком и поддержкой функции диммер,(IP20)</t>
  </si>
  <si>
    <t>TTE</t>
  </si>
  <si>
    <t>Релейное управление 2-мя приводами с индивидуальным и групповым управлением</t>
  </si>
  <si>
    <t>Прогромматор для управления и диагностике устройств с функцией TTBUS, для р.штор</t>
  </si>
  <si>
    <t>TTX4</t>
  </si>
  <si>
    <t>Миниатюрный 4-х канальный передатчик для передачи сигнала с кнопочного выключателя в приемник БУ (IP20)</t>
  </si>
  <si>
    <t>Климатический датчик ветер, интерфейс TTBUS, настройка через программатер TTP, установка на фасад (IP44)</t>
  </si>
  <si>
    <t>VOLO S-RADIO</t>
  </si>
  <si>
    <t>Радиодатчик ветер/солнце, 230V, установка на фасад (IP44)</t>
  </si>
  <si>
    <t>VOLOS</t>
  </si>
  <si>
    <t>Климатический датчик ветер/солнце, интерфейс TTBUS, настройка через программатер TTP, установка на фасад (IP44)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</si>
  <si>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</si>
  <si>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</si>
  <si>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</si>
  <si>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</si>
  <si>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WMS01S</t>
  </si>
  <si>
    <t>Pадиодатчик солнце,  установка на стекло внутри помещения, батарейка 3 В тип CR 2032 (IP40)</t>
  </si>
  <si>
    <t>WMS01ST</t>
  </si>
  <si>
    <t>Pадиодатчик солнце-температура,  установка на стекло внутри помещения, батарейка 3 В тип CR 2033 (IP40)</t>
  </si>
  <si>
    <t>WSB</t>
  </si>
  <si>
    <t>Корпус Opla, квадратный настенный черный</t>
  </si>
  <si>
    <t>WST</t>
  </si>
  <si>
    <t>Корпус Opla, квадратный настенный прозрачный нейтральный</t>
  </si>
  <si>
    <t>Магнитное крепление для корпуса WWW</t>
  </si>
  <si>
    <t>Адаптер BUS4T</t>
  </si>
  <si>
    <t>компл.</t>
  </si>
  <si>
    <t>Солнцезащита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</si>
  <si>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</si>
  <si>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</si>
  <si>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</si>
  <si>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</si>
  <si>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</si>
  <si>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SM2OX2KIT50</t>
  </si>
  <si>
    <t>Комплект SM2OX2KIT50. Состав комплекта: 50 пар пультов SM2, приёмник OX2</t>
  </si>
  <si>
    <t>SM4OX2KIT50</t>
  </si>
  <si>
    <t>SM4OX2KIT50 Состав комплекта: 50 пар пультов SM4, приёмник OX2</t>
  </si>
  <si>
    <t>FLO1R-SOX2KIT100</t>
  </si>
  <si>
    <t>Комплект FLO1R-SOX2KIT100. Состав комплекта:  (100 штук пультов FLO1R-S, приёмник OX2)</t>
  </si>
  <si>
    <t>FLO2REOX2KIT100</t>
  </si>
  <si>
    <t>Состав комплекта:  (100 штук пультов FLO2RE, приёмник OX2)</t>
  </si>
  <si>
    <t>FLO2R-SOX2KIT100</t>
  </si>
  <si>
    <t>Состав комплекта:  (100 штук пультов FLO2R-S, приёмник OX2)</t>
  </si>
  <si>
    <t xml:space="preserve"> (100 штук пультов FLO4RE, приёмник OX2)</t>
  </si>
  <si>
    <t>FLO4REOX2KIT100</t>
  </si>
  <si>
    <t>(100 штук пультов FLO4R-S, приёмник OX2)</t>
  </si>
  <si>
    <t>FLO4R-SOX2KIT100</t>
  </si>
  <si>
    <t xml:space="preserve">Комплект "СВЕТОФОР" INTIKIT3TL. Состав комплекта: Пульт INTI2R - 1 шт; Пульт INTI2Y - 1 шт; Пульт INTI2G - 1 шт; </t>
  </si>
  <si>
    <t>MC800</t>
  </si>
  <si>
    <t>Блок управления MC800</t>
  </si>
  <si>
    <t>MC200</t>
  </si>
  <si>
    <t>Блок управления 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</si>
  <si>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</si>
  <si>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</si>
  <si>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</si>
  <si>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</si>
  <si>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</si>
  <si>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</si>
  <si>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</si>
  <si>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</si>
  <si>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</si>
  <si>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</si>
  <si>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</si>
  <si>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</si>
  <si>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</si>
  <si>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</si>
  <si>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</si>
  <si>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</si>
  <si>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</si>
  <si>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</si>
  <si>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OVIEWRD400KCE</t>
  </si>
  <si>
    <t>OVIEW5KIT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</si>
  <si>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</si>
  <si>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</si>
  <si>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</si>
  <si>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</si>
  <si>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</si>
  <si>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</si>
  <si>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ON2EOXIBDKIT100</t>
  </si>
  <si>
    <t>ON3EBD</t>
  </si>
  <si>
    <t>ON3EBDKIT10</t>
  </si>
  <si>
    <t>ON3EBDKIT50</t>
  </si>
  <si>
    <t>ON3EBDKIT100</t>
  </si>
  <si>
    <t>ON3EBDOXIBDKIT100</t>
  </si>
  <si>
    <t>ON4EKIT10</t>
  </si>
  <si>
    <t>ON4EKIT50</t>
  </si>
  <si>
    <t>ON4EKIT100</t>
  </si>
  <si>
    <t>ON4EOXIBDKIT100</t>
  </si>
  <si>
    <t>ON9EKIT10</t>
  </si>
  <si>
    <t>ON9EKIT50</t>
  </si>
  <si>
    <t>ON9EKIT100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</si>
  <si>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</si>
  <si>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</si>
  <si>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</si>
  <si>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</si>
  <si>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Пульт управления ERA ONE ON3EBD с обратной связью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</si>
  <si>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</si>
  <si>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</si>
  <si>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</si>
  <si>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</si>
  <si>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</si>
  <si>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</si>
  <si>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</si>
  <si>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</si>
  <si>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</si>
  <si>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</si>
  <si>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</si>
  <si>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</si>
  <si>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</si>
  <si>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</si>
  <si>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</si>
  <si>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</si>
  <si>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RUN400HSBDKIT2</t>
  </si>
  <si>
    <t>RUN1200HSBDKIT2</t>
  </si>
  <si>
    <t>WG3524HSBDKIT2</t>
  </si>
  <si>
    <t>TO5024HSBDKIT2</t>
  </si>
  <si>
    <t>TTN3724HSBDKIT2</t>
  </si>
  <si>
    <t>TO6024HSBDKIT2</t>
  </si>
  <si>
    <t>HKHSBDKIT2</t>
  </si>
  <si>
    <t>SW7020230KEKIT</t>
  </si>
  <si>
    <t>SD7024400KEKIT</t>
  </si>
  <si>
    <t>SD10024400KEKIT</t>
  </si>
  <si>
    <t>SD12020400KEKIT</t>
  </si>
  <si>
    <t>SD14020400KEKIT</t>
  </si>
  <si>
    <t>SW7020230KEKIT1</t>
  </si>
  <si>
    <t>SD7024400KEKIT1</t>
  </si>
  <si>
    <t>SD10024400KEKIT1</t>
  </si>
  <si>
    <t>SD12020400KEKIT1</t>
  </si>
  <si>
    <t>SD14020400KEKIT1</t>
  </si>
  <si>
    <t>D-Pro Action</t>
  </si>
  <si>
    <t>NDCMB064</t>
  </si>
  <si>
    <t>CA0155A00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</si>
  <si>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</si>
  <si>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</si>
  <si>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</si>
  <si>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</si>
  <si>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</si>
  <si>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</si>
  <si>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</si>
  <si>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</si>
  <si>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</si>
  <si>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>TITAN HI-SPEED</t>
  </si>
  <si>
    <t>RD400</t>
  </si>
  <si>
    <t>ROX600KCE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</si>
  <si>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</si>
  <si>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</si>
  <si>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</si>
  <si>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</si>
  <si>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</si>
  <si>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</si>
  <si>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</si>
  <si>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</si>
  <si>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</si>
  <si>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</si>
  <si>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S4BAR4KIT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</si>
  <si>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OXIBD - 1 шт. фотоэлементы EPMB - 1 пара, Светодиоды сигнальные, 4м XBA4 - 1 шт.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</si>
  <si>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</si>
  <si>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</si>
  <si>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</si>
  <si>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</si>
  <si>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</si>
  <si>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</si>
  <si>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</si>
  <si>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</si>
  <si>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</si>
  <si>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</si>
  <si>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</si>
  <si>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</si>
  <si>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</si>
  <si>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</si>
  <si>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</si>
  <si>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</si>
  <si>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</si>
  <si>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</si>
  <si>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</si>
  <si>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</si>
  <si>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</si>
  <si>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</si>
  <si>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</si>
  <si>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</si>
  <si>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</si>
  <si>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</si>
  <si>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</si>
  <si>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</si>
  <si>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</si>
  <si>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</si>
  <si>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для откатных ворот ROX600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</si>
  <si>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</si>
  <si>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</si>
  <si>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</si>
  <si>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</si>
  <si>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</si>
  <si>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</si>
  <si>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r>
      <t>Интегрируемая сигнальная лампа XBA7</t>
    </r>
    <r>
      <rPr>
        <b/>
        <sz val="10"/>
        <color indexed="8"/>
        <rFont val="Calibri"/>
        <family val="2"/>
        <charset val="204"/>
      </rPr>
      <t xml:space="preserve"> (только в комплекте KIT)</t>
    </r>
  </si>
  <si>
    <r>
      <t xml:space="preserve">Интегрируемая сигнальная лампа XBA7 </t>
    </r>
    <r>
      <rPr>
        <b/>
        <sz val="10"/>
        <color indexed="8"/>
        <rFont val="Calibri"/>
        <family val="2"/>
        <charset val="204"/>
      </rPr>
      <t>(только в комплекте KIT)</t>
    </r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</si>
  <si>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</si>
  <si>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</si>
  <si>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</si>
  <si>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>Привод для рампашных ворот 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</si>
  <si>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</si>
  <si>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</si>
  <si>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</si>
  <si>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</si>
  <si>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</si>
  <si>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</si>
  <si>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</si>
  <si>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r>
      <t>Пульт управления ERA FLOR FLO2RE</t>
    </r>
    <r>
      <rPr>
        <b/>
        <sz val="10"/>
        <color theme="1"/>
        <rFont val="Calibri"/>
        <family val="2"/>
        <charset val="204"/>
        <scheme val="minor"/>
      </rPr>
      <t xml:space="preserve"> (в комплекте ROX600KCE 1 пульт)</t>
    </r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</si>
  <si>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</si>
  <si>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</si>
  <si>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</si>
  <si>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</si>
  <si>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</si>
  <si>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</si>
  <si>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</si>
  <si>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</si>
  <si>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</si>
  <si>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</si>
  <si>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</si>
  <si>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FLO2REOX2KIT100. Состав комплекта:  (100 штук пультов FLO2RE, приёмник OX2)</t>
  </si>
  <si>
    <t>Комплект FLO2R-SOX2KIT100. Состав комплекта:  (100 штук пультов FLO2R-S, приёмник OX2)</t>
  </si>
  <si>
    <t>Комплект FLO4REOX2KIT100. Состав комплекта:   (100 штук пультов FLO4RE,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</si>
  <si>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</si>
  <si>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</si>
  <si>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</si>
  <si>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>Комплект для откатных ворот RD400KIT2. Состав комплекта: Привод RD400 - 1 шт, пульт FLO2RE - 1 шт; фотоэлементы EPM - 1 пара;  лампа ELDC - 1 шт; замковый переключатель EKS - 1 шт.</t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</si>
  <si>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</si>
  <si>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</si>
  <si>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</si>
  <si>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до 250кг или до 2,4м. 
инт. 50%, режим калитки</t>
  </si>
  <si>
    <t>CA0175A00</t>
  </si>
  <si>
    <t>NDA030</t>
  </si>
  <si>
    <t>Модуль для светофора</t>
  </si>
  <si>
    <t>NDA070</t>
  </si>
  <si>
    <t>Модуль для 2х петель</t>
  </si>
  <si>
    <t>100031010000</t>
  </si>
  <si>
    <t>100031010001</t>
  </si>
  <si>
    <t>Соединитель для цепи</t>
  </si>
  <si>
    <t>Дополнительная цепь</t>
  </si>
  <si>
    <t>м</t>
  </si>
  <si>
    <t>ON3ELR</t>
  </si>
  <si>
    <t>OXILR</t>
  </si>
  <si>
    <t>Приемник OXILR с двухсторонней связью</t>
  </si>
  <si>
    <t>Пульт управления ON3ELR с двухсторонней связью</t>
  </si>
  <si>
    <t>Комплект SHEL75KCE. Состав комплекта: Привод SHEL75 - 1 шт; пульт FLO4RE - 2 шт; + цепная рейка в сборе</t>
  </si>
  <si>
    <t>Комплект SHEL75KIT. Состав комплекта: Привод SHEL75 - 1 шт; удлинитель приводной рейки SH1 - 1 шт; пульт FLO4RE - 2 шт; + цепная рейка в сборе</t>
  </si>
  <si>
    <t>Привод для секционных ворот SHEL75 + цепная рейка в сборе</t>
  </si>
  <si>
    <t>К-т для ворот 
H до 3,4м, S до 9,6м²
Инт. 96 циклов/сутки</t>
  </si>
  <si>
    <t>К-т для ворот 
H до 2,4м, S до 9,6м²
Инт. 96 циклов/сутки</t>
  </si>
  <si>
    <t>CORE</t>
  </si>
  <si>
    <t>WiFi Радиоинтерфейс CORE</t>
  </si>
  <si>
    <t>ONELRKIT</t>
  </si>
  <si>
    <t>Комплект из 2х пультов, приемника и переходника OX2UBP LoRa ONELRKIT</t>
  </si>
  <si>
    <t>NDCM0006</t>
  </si>
  <si>
    <t>WINGO4024BDKCE</t>
  </si>
  <si>
    <t>WINGO5024BDKCE</t>
  </si>
  <si>
    <t>WINGO5BDKCE</t>
  </si>
  <si>
    <t>OVIEWWINGO5BDKCE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</si>
  <si>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</si>
  <si>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</si>
  <si>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</si>
  <si>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</si>
  <si>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</si>
  <si>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</si>
  <si>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</si>
  <si>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OVIEWTO5016PBDKIT</t>
  </si>
  <si>
    <t>TO5016PPLA16BDKIT</t>
  </si>
  <si>
    <t>TO5024HSBDKIT</t>
  </si>
  <si>
    <t>TTN3724HSBDKIT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</si>
  <si>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</si>
  <si>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</si>
  <si>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</si>
  <si>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</si>
  <si>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</si>
  <si>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</si>
  <si>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</si>
  <si>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</si>
  <si>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</si>
  <si>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</si>
  <si>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RUN400HSBDKIT</t>
  </si>
  <si>
    <t>RUN1200HSBDKIT</t>
  </si>
  <si>
    <t>ROX1000KIT2</t>
  </si>
  <si>
    <t>RB400BDKCE</t>
  </si>
  <si>
    <t>RB600BDKIT</t>
  </si>
  <si>
    <t>RB600BDKCE</t>
  </si>
  <si>
    <t>OVIEWKITRB600BDKCE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</si>
  <si>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</si>
  <si>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</si>
  <si>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</si>
  <si>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</si>
  <si>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</si>
  <si>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</si>
  <si>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</si>
  <si>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</si>
  <si>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</si>
  <si>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Комплект SOONBDKIT. Состав комплекта: привод SO2000 (1 шт.), приёмник OXIBD (1 шт.), Пульт управления ON3EBD (1 шт.)</t>
  </si>
  <si>
    <t>SLH400BDKCE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</si>
  <si>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</si>
  <si>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 xml:space="preserve">Комплект для откатных ворот RB600BDKIT. Состав комплекта: Привод RB600 - 1 шт, приемник OXIBD - 1 шт; пульт ON3EBD- 1 шт; 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</si>
  <si>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</si>
  <si>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</si>
  <si>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 xml:space="preserve">Комплект для откатных ворот ROX600BDKCE. Состав комплекта: Привод ROX600 - 1 шт, пульт FLO2RE - 1 шт; фотоэлементы EPM - 1 пара; лампа ELAC - 1 шт; замковый переключатель EKS - 1 шт; </t>
  </si>
  <si>
    <t>Комплект для откатных ворот OVIEWRD400BDKCE. Состав комплекта: Привод RD400 - 1 шт, пульт FLO2RE - 2 шт; Блок программирования, управления и диагностики OVIEW/A - 1 шт.</t>
  </si>
  <si>
    <t xml:space="preserve">Комплект для откатных ворот OVIEWKITRB600BDKCE. Состав комплекта: Привод RB600 - 1 шт, приемник OXIBD - 1 шт; пульт ON3EBD - 2 шт; фотоэлементы EPMB - 1 пара; лампа ELDC - 1 шт., Блок программирования, управления и диагностики OVIEW/A - 1 шт.  </t>
  </si>
  <si>
    <t xml:space="preserve">Комплект для откатных ворот RB1000BDKIT. Состав комплекта: Привод RB1000 - 1 шт, приемник OXIBD - 1 шт; пульт ON3EBD - 1 шт; 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</si>
  <si>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</si>
  <si>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>Комплект для откатных ворот RB250HSBDKIT. Состав комплекта: Привод RB250HS - 1 шт, приемник OXIBD - 1 шт; пульт ON3EBD - 1 шт;</t>
  </si>
  <si>
    <t>Комплект для откатных ворот RB500HSBDKIT. Состав комплекта: Привод RB500HS - 1 шт, приемник OXIBD - 1 шт; пульт ON3EBD - 1 шт;</t>
  </si>
  <si>
    <t>Комплект для откатных ворот RUN400HSBDKIT. Состав комплекта: Привод RUN400HS - 1 шт, приемник OXIBD - 1 шт; пульт ON3EBD - 1 шт;</t>
  </si>
  <si>
    <t>Комплект для откатных ворот RUN1200HSBDKIT. Состав комплекта: Привод RUN1200HS - 1 шт, приемник OXIBD - 1 шт; пульт ON3EBD - 1 шт;</t>
  </si>
  <si>
    <t>Комплект для откатных ворот RUN1500BDKIT. Состав комплекта: Привод RUN1500 - 1 шт, приемник OXIBD - 1 шт; пульт ON3EBD - 1 шт;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</si>
  <si>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</si>
  <si>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</si>
  <si>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RUN400HSBDKIT2. Состав комплекта: Привод RUN400HS - 1 шт, приемник OXIBD - 1 шт; пульт ON3EBD - 2 шт; фотоэлементы EPMB - 1 пара; лампа ELDC - 1 шт; 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</si>
  <si>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</si>
  <si>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</si>
  <si>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</si>
  <si>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</si>
  <si>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</si>
  <si>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TO4016PBDKIT. Состав комплекта: привод TO4016P (2 шт.), приёмник OXIBD (1 шт.),
Пульт управления ON3EBD (1 шт.), Блок управления MC800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</si>
  <si>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</si>
  <si>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TO5016PBDKIT. Состав комплекта: привод TO5016P (2 шт.), приёмник OXIBD (1 шт.),
Пульт управления ON3EBD (1 шт.), Блок управления MC800</t>
  </si>
  <si>
    <t>Комплект для распашных ворот OVIEWTO5016PBDKIT. Состав комплекта: привод TO5016P (2 шт.), приёмник OXIBD (1 шт.),
Пульт управления ON3EBD (1 шт.), Блок управления MC800
(1 шт.), блок программирования OVIEW (1шт.)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</si>
  <si>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</si>
  <si>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TO5016PPLA16BDKIT. Состав комплекта: привод TO5016P (2 шт.), приёмник OXIBD (1 шт.),
Пульт управления ON3EBD (1 шт.), Блок управления MC800
(1 шт.), регулируемый кронштейн PLA16 (2 шт.)</t>
  </si>
  <si>
    <t>Комплект для распашных ворот TO4016PPLA16BDKIT. Состав комплекта: привод TO4016P (2 шт.), приёмник OXIBD (1 шт.),
Пульт управления ON3EBD (1 шт.), Блок управления MC800
(1 шт.), регулируемый кронштейн PLA16 (2 шт.)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</si>
  <si>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</si>
  <si>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</si>
  <si>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</si>
  <si>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Комплект для распашных ворот TO5024HSBDKIT. Состав комплекта: привод TO5024HS (2 шт.), приёмник OXIBD (1 шт.),
Пульт управления ON3EBD (1 шт.), Блок управления
MC824H (1 шт.)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</si>
  <si>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</si>
  <si>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TTN3724HSBDKIT. Состав комплекта: привод TTN3724HS (2 шт.), приёмник OXIBD (1 шт.),
Пульт управления ON3EBD (1 шт.), Блок управления
MC824H (1 шт.)</t>
  </si>
  <si>
    <t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</si>
  <si>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TO7024BDKIT. Состав комплекта: привод TO7024 (2 шт.), приёмник OXIBD (1 шт.), Пульт управления ON3EBD (1 шт.), Блок управления MC824H (1 шт.)</t>
  </si>
  <si>
    <t>Комплект для распашных ворот TO6024HSBDKIT. Состав комплекта: привод TO6024HS (2 шт.), приёмник OXIBD (1 шт.),
Пульт управления ON3EBD (1 шт.), Блок управления
MC824H (1 шт.)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</si>
  <si>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</si>
  <si>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WALKY1024BDKCE. Состав комплекта: привод WL1024C (1 шт.), приёмник OXIBD (1 шт.),
Пульт управления ON3EBD (2 шт.)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</si>
  <si>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</si>
  <si>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</si>
  <si>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Комплект для распашных ворот HY7005BDKIT. Состав комплекта: привод HY7005 (2 шт.), приёмник OXIBD (1 шт.), Пульт управления ON3EBD (1 шт.), Блок управления MC800 (1 шт.)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</si>
  <si>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</si>
  <si>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Комплект для распашных ворот HKHSBDKIT. Состав комплекта: привод HK7024HS (1 шт.), привод HK7224HS (1 шт.), приёмник OXIBD (1 шт.), Пульт управления ON3EBD (1 шт.)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</si>
  <si>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</si>
  <si>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 xml:space="preserve">Комплект OXILRKIT10. Состав комплекта: Приемник OXILR - 10 шт; </t>
  </si>
  <si>
    <t>Комплект ON2EOXIBDKIT100. Состав комплекта: Пульт ON2E - 100 шт; Приемник OXIBD - 1 шт;</t>
  </si>
  <si>
    <t>ON3ELRKIT10</t>
  </si>
  <si>
    <t>ON3ELRKIT50</t>
  </si>
  <si>
    <t>ON3ELRKIT100</t>
  </si>
  <si>
    <t>ON3ELROXILRKIT100</t>
  </si>
  <si>
    <t>Комплект ON3ELRKIT10. Состав комплекта: Пульт ON3ELR - 10 шт.</t>
  </si>
  <si>
    <t>Комплект ON3ELRKIT50. Состав комплекта: Пульт ON3ELR - 50 шт.</t>
  </si>
  <si>
    <t>Комплект ON3ELRKIT100. Состав комплекта: Пульт ON3ELR - 100 шт.</t>
  </si>
  <si>
    <t>Комплект ON3ELRKIT10. Состав комплекта: Пульт ON3ELR - 100 шт.; приемник OXILR - 1 шт.</t>
  </si>
  <si>
    <t xml:space="preserve">Комплект для откатных ворот ROX1000KIT. Состав комплекта: Привод ROX1000 - 1 шт, пульт FLO2RE - 2 шт; </t>
  </si>
  <si>
    <t>Цена 2020 руб с НДС</t>
  </si>
  <si>
    <t>Привод для промышленных секционных ворот SWN-70-20 (230 В, 70 Нм, 20 об.мин, вал 25,4 мм, цепь аварийного подъема 10м, IP54)</t>
  </si>
  <si>
    <t>Привод для промышленных секционных ворот SDN-70-24 (400 В, 70 Нм, 24 об.мин, вал 25,4 мм,  цепь аварийного подъема 10м, IP54)</t>
  </si>
  <si>
    <t>Привод для промышленных секционных ворот SD-100-24 (400 В, 100 Нм, 24 об.мин, вал 25,4 мм, цепь аварийного подъема 10м, IP54)</t>
  </si>
  <si>
    <t>Привод для промышленных секционных ворот SDN-100-24 (400 В, 100 Нм, 24 об.мин, вал 25,4 мм,  цепь аварийного подъема 10м, IP54)</t>
  </si>
  <si>
    <t>Привод для промышленных секционных ворот SDN-120-20 (400 В, 120 Нм, 20 об.мин, вал 25,4 мм,  цепь аварийного подъема 10м, IP54)</t>
  </si>
  <si>
    <t>Привод для промышленных секционных ворот SDN-140-20 (400 В, 140 Нм, 20 об.мин, вал 25,4 мм, цепь аварийного подъема 10м, IP54)</t>
  </si>
  <si>
    <t>Комплект для откатных ворот ROX1000KIT2. Состав комплекта: Привод ROX1000 - 1 шт, пульт FLO2RE - 2 шт; фотоэлементы EPM - 1 пара;  лампа ELAC - 1 шт</t>
  </si>
  <si>
    <t>Комплект для распашных ворот WG3524HSBDKIT. Состав комплекта: Привод WG3524HS - 2 шт, блок управления МС824H - 1 шт, приемник OXIBD - 1 шт.; пульт ON3EBD - 1 шт;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</si>
  <si>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</si>
  <si>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</si>
  <si>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</si>
  <si>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</si>
  <si>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</si>
  <si>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 ON9EOXIBDKIT100. Состав комплекта: Пульт ON9E - 100 шт; Приемник OXIBD - 1 шт;</t>
  </si>
  <si>
    <t>Комплект ON4EOXIBDKIT100. Состав комплекта: Пульт ON4E - 100 шт; Приемник OXIBD - 1 шт;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</si>
  <si>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</si>
  <si>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</si>
  <si>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</si>
  <si>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WINGO4KCE</t>
  </si>
  <si>
    <t>Радиоприемник</t>
  </si>
  <si>
    <t>L9BAR</t>
  </si>
  <si>
    <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theme="1"/>
        <rFont val="Calibri"/>
        <family val="2"/>
        <charset val="204"/>
        <scheme val="minor"/>
      </rPr>
      <t>(поставляется только в составе комплектов)</t>
    </r>
  </si>
  <si>
    <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theme="1"/>
        <rFont val="Calibri"/>
        <family val="2"/>
        <charset val="204"/>
        <scheme val="minor"/>
      </rPr>
      <t xml:space="preserve"> (поставляется только в составе комплектов)</t>
    </r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</si>
  <si>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</si>
  <si>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</si>
  <si>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</si>
  <si>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</si>
  <si>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</si>
  <si>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</si>
  <si>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</si>
  <si>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</si>
  <si>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</si>
  <si>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</si>
  <si>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Комплект SW7020230KEKIT Состав: Привод NDCMB064 (1 шт.), Кабель соединительный 7м с разъемными колодками CA0175A00 (1 шт.), Блок управления D-PRO Action NDCC2200 (1 шт.), Цепь аварийного подъема (10 м)</t>
  </si>
  <si>
    <t>Комплект SD7024400KEKIT Состав: Привод NDCMB054 (1 шт.),Кабель соединительный 7м с разъемными колодками
CA0175A00 (1 шт.), Блок управления D-PRO Action NDCC2000 (1 шт.), Цепь аварийного подъема (10 м)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</si>
  <si>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</si>
  <si>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</si>
  <si>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</si>
  <si>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Комлект SW7020230KEKIT1 Состав: Привод NDCMB064 (1 шт.) Кабель соединительный 7м с разъемными колодками CA0175A00 (1 шт.), Блок управления D-PRO Automatic NDCC1200 (1 шт.), Цепь аварийного подъема (10 м)</t>
  </si>
  <si>
    <t>Комлект SD7024400KEKIT1 Состав: Привод NDCMB054 (1 шт.) 
Кабель соединительный 7м с разъемными колодками CA0175A00 (1 шт.), Блок управления D-PRO Automatic
NDCC1000 (1 шт.), Цепь аварийного подъема (10 м)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</si>
  <si>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t>
  </si>
  <si>
    <t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</si>
  <si>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t>
  </si>
  <si>
    <t>503.04000</t>
  </si>
  <si>
    <t>Адаптер для октогонального вала 40*0,6-0,8mm для приводов S</t>
  </si>
  <si>
    <t>503.04001</t>
  </si>
  <si>
    <t>Адаптер для октогонального вала 40*1 mm для приводов S</t>
  </si>
  <si>
    <t>503.24000</t>
  </si>
  <si>
    <t>Адаптер для круглого вала 40*1мм для приводов S</t>
  </si>
  <si>
    <t>503.24015</t>
  </si>
  <si>
    <t>Адаптер для круглого вала 40мм, круглого со специальным пазом 44мм и овального 42x46 для приводов S</t>
  </si>
  <si>
    <t>503.24115</t>
  </si>
  <si>
    <t>Адаптер для круглого вала 44мм для приводов S</t>
  </si>
  <si>
    <t>503.24315</t>
  </si>
  <si>
    <t>Адаптер для круглого вала 44-46-53мм для приводов S</t>
  </si>
  <si>
    <t>503.24615</t>
  </si>
  <si>
    <t>Адаптер для круглого вала 45мм для приводов S</t>
  </si>
  <si>
    <t>503.26200</t>
  </si>
  <si>
    <t>Адаптер для круглого вала 63мм с пазом для приводов S</t>
  </si>
  <si>
    <t>512.22900</t>
  </si>
  <si>
    <t>Адаптеры под круглый вал 29*1,5 Benthin</t>
  </si>
  <si>
    <t>512.22901</t>
  </si>
  <si>
    <t>Адаптеры под круглый вал 29*1,3 Rollease</t>
  </si>
  <si>
    <t>512.23000</t>
  </si>
  <si>
    <t>Адаптеры под круглый вал 30*1</t>
  </si>
  <si>
    <t>512.23600</t>
  </si>
  <si>
    <t>Переходник с маленьким кольцом</t>
  </si>
  <si>
    <t>513.24000</t>
  </si>
  <si>
    <t>Адаптер для круглого вала 40*1,5мм и 45мм с пазом для приводов S</t>
  </si>
  <si>
    <t>513.24015</t>
  </si>
  <si>
    <t>Адаптер для круглого вала 40*1,5мм и круглого со специальным пазом 44мм для приводов S</t>
  </si>
  <si>
    <t>513.24215</t>
  </si>
  <si>
    <t>Адаптер для круглого вала 43,50-44мм c пазом для приводов S</t>
  </si>
  <si>
    <t>513.24415</t>
  </si>
  <si>
    <t>Адаптер для круглого вала 45*4,5мм с рёбрами и пазом для приводов S</t>
  </si>
  <si>
    <t>515.01020</t>
  </si>
  <si>
    <t>Адаптер для октогонального вала 102*2,5мм для приводов M</t>
  </si>
  <si>
    <t>515.05200</t>
  </si>
  <si>
    <t xml:space="preserve">Адаптер для октогонального вала 52 мм </t>
  </si>
  <si>
    <t>515.05700</t>
  </si>
  <si>
    <t xml:space="preserve">Адаптер для октогонального вала 57 мм </t>
  </si>
  <si>
    <t>515.06000</t>
  </si>
  <si>
    <t>Адаптер для октогонального вала 60*(0,6-1)мм для приводов M</t>
  </si>
  <si>
    <t>515.07000</t>
  </si>
  <si>
    <t>Адаптер для октогонального вала 70*(1-1,5)мм для приводов M</t>
  </si>
  <si>
    <t>515.16300</t>
  </si>
  <si>
    <t>Адаптер для круглого стального вала 63*0,8мм с наклонным пазом для приводов M</t>
  </si>
  <si>
    <t>515.17100</t>
  </si>
  <si>
    <t>Адаптер для круглого вала 70мм с круглым пазом,  для приводов M</t>
  </si>
  <si>
    <t>515.17300</t>
  </si>
  <si>
    <t>Адаптер для круглого стального вала 80*1мм с наклонным пазом для приводов M</t>
  </si>
  <si>
    <t>515.17800</t>
  </si>
  <si>
    <t>Адаптер для круглого вала 78*(1-2)мм c круглым пазом для приводов M</t>
  </si>
  <si>
    <t>515.17801</t>
  </si>
  <si>
    <t>Адаптер для круглого вала 78*1мм с увеличенным пазом для приводов M</t>
  </si>
  <si>
    <t>515.17802</t>
  </si>
  <si>
    <t>Адаптер для круглого вала 80*2мм с увеличенным пазом для приводов M</t>
  </si>
  <si>
    <t>515.25000</t>
  </si>
  <si>
    <t>Комплект адаптеров для круглой трубы 50*1,5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</si>
  <si>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</si>
  <si>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</si>
  <si>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</si>
  <si>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</si>
  <si>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</si>
  <si>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</si>
  <si>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</si>
  <si>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 xml:space="preserve">Адаптер для круглого вала 62-63мм с пазом  </t>
  </si>
  <si>
    <t>515.27300</t>
  </si>
  <si>
    <t xml:space="preserve">Адаптер для круглого вала 70мм с наклонным пазом </t>
  </si>
  <si>
    <t>515.28000</t>
  </si>
  <si>
    <t>Адаптер для круглого вала 80 мм</t>
  </si>
  <si>
    <t>515.28500</t>
  </si>
  <si>
    <t>Адаптер для круглого вала 85мм с  пазом</t>
  </si>
  <si>
    <t>516.01020</t>
  </si>
  <si>
    <t>Адаптер для октогонального вала 102*2,5мм для приводов L</t>
  </si>
  <si>
    <t>516.01021</t>
  </si>
  <si>
    <t>Адаптер для круглого вала 102*(1,5-2)мм для приводов L</t>
  </si>
  <si>
    <t>516.07000</t>
  </si>
  <si>
    <t>Адаптер для октогонального вала 70*1мм для приводов L</t>
  </si>
  <si>
    <t>516.07015</t>
  </si>
  <si>
    <t>Адаптер для октогонального вала 70*1,5мм для приводов L</t>
  </si>
  <si>
    <t>516.17300</t>
  </si>
  <si>
    <t xml:space="preserve">Адаптер для круглого вала 80мм </t>
  </si>
  <si>
    <t>516.17800</t>
  </si>
  <si>
    <t xml:space="preserve">Адаптер для круглого вала 80мм,  под привод 58-й серии </t>
  </si>
  <si>
    <t>516.17802</t>
  </si>
  <si>
    <t>Адаптер для круглого вала 78мм с увеличенным пазом,  для приводов L</t>
  </si>
  <si>
    <t>517.01140</t>
  </si>
  <si>
    <t xml:space="preserve">Адаптер для октогонального вала 114мм Heroal </t>
  </si>
  <si>
    <t>517.21020</t>
  </si>
  <si>
    <t>Адаптер для круглого вала 102мм для приводов L</t>
  </si>
  <si>
    <t>517.21080</t>
  </si>
  <si>
    <t xml:space="preserve">Адаптер для круглого вала 108мм </t>
  </si>
  <si>
    <t>517.21331</t>
  </si>
  <si>
    <t>Адаптер для круглого вала 133мм*2мм с отверстиями М8</t>
  </si>
  <si>
    <t>517.21332</t>
  </si>
  <si>
    <t>Адаптер для круглого вала 133мм*2,5мм с отверстиями М8</t>
  </si>
  <si>
    <t>517.21333</t>
  </si>
  <si>
    <t>Адаптер для круглого вала 133мм*4мм с отверстиями М8</t>
  </si>
  <si>
    <t>517.21334</t>
  </si>
  <si>
    <t>Адаптер для круглого вала 133мм*4мм без отверстий</t>
  </si>
  <si>
    <t>517.21591</t>
  </si>
  <si>
    <t>Адаптер для круглого вала 159мм*2,6мм с отверстиями М8</t>
  </si>
  <si>
    <t>517.21592</t>
  </si>
  <si>
    <t>Адаптер для круглого вала 159мм*4,5мм с отверстиями М8</t>
  </si>
  <si>
    <t>517.21680</t>
  </si>
  <si>
    <t>Адаптер для круглого вала 168,3мм*4.5мм с отверстиями М8</t>
  </si>
  <si>
    <t>522.30000</t>
  </si>
  <si>
    <t>Крепление для кронштейна Rollease</t>
  </si>
  <si>
    <t>523.00000</t>
  </si>
  <si>
    <t>Крепление для установки приводов S в крепление Somfy</t>
  </si>
  <si>
    <t>523.10012</t>
  </si>
  <si>
    <t>Квадратный штифт 10мм + скоба для приводов S</t>
  </si>
  <si>
    <t>523.10014</t>
  </si>
  <si>
    <t>Пластиковая крышка для крепления 52510052</t>
  </si>
  <si>
    <t>523.40001</t>
  </si>
  <si>
    <t>Крепление KIT под привода серии 35мм</t>
  </si>
  <si>
    <t>523.40002</t>
  </si>
  <si>
    <t>Комплект проходных суппортов для приводов S</t>
  </si>
  <si>
    <t>523.40003</t>
  </si>
  <si>
    <t xml:space="preserve"> Крепление KIT под привода серии 35/45мм</t>
  </si>
  <si>
    <t>525.10012</t>
  </si>
  <si>
    <t>Квадратный штифт 10мм + кронштейн</t>
  </si>
  <si>
    <t>525.10012/AX</t>
  </si>
  <si>
    <t>Крепление  квадратный штифт 10мм + скоба, до 30Нм для приводов M</t>
  </si>
  <si>
    <t>525.10019</t>
  </si>
  <si>
    <t>Крепление маркизное для приводов с АРУ MH и LH цвет "сатин"</t>
  </si>
  <si>
    <t>525.10019/20</t>
  </si>
  <si>
    <t>Крепление маркизное для приводов с АРУ MH и LH цвет белый</t>
  </si>
  <si>
    <t>525.10019/80</t>
  </si>
  <si>
    <t>Крепление маркизное для приводов с АРУ MH и LH цвет чёрный</t>
  </si>
  <si>
    <t>525.10021</t>
  </si>
  <si>
    <t>Крепление  регулируемое 112*170 для приводов MH и LH</t>
  </si>
  <si>
    <t>525.10025/170</t>
  </si>
  <si>
    <t>Петля  6-гранная 7 мм L=170 мм</t>
  </si>
  <si>
    <t>525.10025/350</t>
  </si>
  <si>
    <t>Петля  6-гранная 7 мм L=350 мм</t>
  </si>
  <si>
    <t>525.10029</t>
  </si>
  <si>
    <t>Крепление 525.10029</t>
  </si>
  <si>
    <t>525.10032</t>
  </si>
  <si>
    <t>Крепление  мет. фланец 100*100мм, со скобой под штифт 10мм для приводов M</t>
  </si>
  <si>
    <t>525.10040</t>
  </si>
  <si>
    <t>Крепление 525.10040</t>
  </si>
  <si>
    <t>525.10044</t>
  </si>
  <si>
    <t>Крепление  мет. Фланец 100*100</t>
  </si>
  <si>
    <t>525.10050</t>
  </si>
  <si>
    <t>Крепление с боковой поддержкой</t>
  </si>
  <si>
    <t>525.10052</t>
  </si>
  <si>
    <t>Пластиковая поддержка кноп. держателя используется с 52310014</t>
  </si>
  <si>
    <t>525.10057</t>
  </si>
  <si>
    <t xml:space="preserve">Крепление (до 30НМ) </t>
  </si>
  <si>
    <t>525.10060</t>
  </si>
  <si>
    <t>Крепление роллетное для приводов MH и LH (KMU)</t>
  </si>
  <si>
    <t>525.10061</t>
  </si>
  <si>
    <t>Крепление квадратный штифт 10мм+скоба с осевым шагом 44мм, до 30Нм</t>
  </si>
  <si>
    <t>525.10070</t>
  </si>
  <si>
    <t>Крепление KIT мет. Белого цвета, под привод и капсулы 57512040 и 57512050. до 30Нм</t>
  </si>
  <si>
    <t>Компл</t>
  </si>
  <si>
    <t>525.10071</t>
  </si>
  <si>
    <t>Крепление KIT мет. Белого цвета, с одним соединителем под привод и капсулы 57512150 и 57512178. до 30Нм</t>
  </si>
  <si>
    <t>525.10072</t>
  </si>
  <si>
    <t>Крепление KIT мет. Белого цвета, с двумя соединителями под привод и капсулы 57512150 и 57512178. до 30Нм</t>
  </si>
  <si>
    <t>525.10075</t>
  </si>
  <si>
    <t>Кронштейн стальной белого цвета 80*65мм универсальный</t>
  </si>
  <si>
    <t>525.10089</t>
  </si>
  <si>
    <t>Крепление стальная пластина 175*120 для приводов LH MH</t>
  </si>
  <si>
    <t>525.10091</t>
  </si>
  <si>
    <t>Крепление с круглым штифтом+скоба с отв. М6 и осевым шагом 48мм для приводов M</t>
  </si>
  <si>
    <t>525.20097</t>
  </si>
  <si>
    <t>Крепление KIT под привода серии 45мм цвет белый совместимо с Acmeda для приводов M</t>
  </si>
  <si>
    <t>525.40003</t>
  </si>
  <si>
    <t>Крепление 525.40003</t>
  </si>
  <si>
    <t>525.40004</t>
  </si>
  <si>
    <t>Комплект проходных суппортов для приводов 35/45-й серии</t>
  </si>
  <si>
    <t>526.10001</t>
  </si>
  <si>
    <t xml:space="preserve">Крепление усиленное алюминиевое под гайки  и винты M6 для приводов L </t>
  </si>
  <si>
    <t>526.10002</t>
  </si>
  <si>
    <t xml:space="preserve">Крепление усиленное алюминиевое под винты M6 для приводов L </t>
  </si>
  <si>
    <t>526.10003</t>
  </si>
  <si>
    <t xml:space="preserve">Крепление усиленное алюминиевое под гайки M6 для приводов L </t>
  </si>
  <si>
    <t>526.10029</t>
  </si>
  <si>
    <t>Крепление универсальное для приводов L с пластиной 100*100мм</t>
  </si>
  <si>
    <t>533.10010</t>
  </si>
  <si>
    <t>Крепление компактное, черное, (крепление снаружи) для приводов M</t>
  </si>
  <si>
    <t>535.10010</t>
  </si>
  <si>
    <t>Крепление компактное, с двумя отв. М6 для приводов M</t>
  </si>
  <si>
    <t>535.10012</t>
  </si>
  <si>
    <t>Крепление компактное, с фланцем 100*100 для приводов M</t>
  </si>
  <si>
    <t>535.10022</t>
  </si>
  <si>
    <t>Крепление компатное под 4 винта М5 для приводов M</t>
  </si>
  <si>
    <t>535.10024</t>
  </si>
  <si>
    <t>Крепление 535.10024</t>
  </si>
  <si>
    <t>535.10043</t>
  </si>
  <si>
    <t>Крепление компактное с фланцем</t>
  </si>
  <si>
    <t>535.10092</t>
  </si>
  <si>
    <t>Крепление компактное,  отв. М6,  под приводы М</t>
  </si>
  <si>
    <t>537.10001</t>
  </si>
  <si>
    <t>Крепление настенное для приводов XL и XLH</t>
  </si>
  <si>
    <t>575.01010</t>
  </si>
  <si>
    <t xml:space="preserve">Адаптер для вала 50x1,5мм c пазом </t>
  </si>
  <si>
    <t>575.11050</t>
  </si>
  <si>
    <t>575.11055</t>
  </si>
  <si>
    <t>Противовзломный ригель под кольца из 2 звеньев</t>
  </si>
  <si>
    <t>575.11057</t>
  </si>
  <si>
    <t>Противовзломный ригель под кольца из 3 звеньев</t>
  </si>
  <si>
    <t>575.11058</t>
  </si>
  <si>
    <t>Ригель противовзломный 1 звено под октовал 60мм для ламелей толщиной от 8 до 14мм</t>
  </si>
  <si>
    <t>575.11059</t>
  </si>
  <si>
    <t>Ригель противовзломный 2 звена под октовал 60мм для ламелей толщиной от 8 до 14мм</t>
  </si>
  <si>
    <t>575.11060</t>
  </si>
  <si>
    <t>Ригельное кольцо под октовал 60мм (по 2шт на ригель)</t>
  </si>
  <si>
    <t>575.11070</t>
  </si>
  <si>
    <t>Ригельное кольцо под октовал 70мм (по 2 шт на ригель)</t>
  </si>
  <si>
    <t>575.12040</t>
  </si>
  <si>
    <t xml:space="preserve">Капсула со штифтом для вала 40мм </t>
  </si>
  <si>
    <t>575.12050</t>
  </si>
  <si>
    <t xml:space="preserve">Капсула со штифтом для вала 50мм </t>
  </si>
  <si>
    <t>575.12060</t>
  </si>
  <si>
    <t>Капсула со штифтом для восьмигранного вала 60мм</t>
  </si>
  <si>
    <t>575.12150</t>
  </si>
  <si>
    <t xml:space="preserve">Капсула без штифта для вала 50мм </t>
  </si>
  <si>
    <t>575.12178</t>
  </si>
  <si>
    <t>Гильза без цапфы для вала 78мм</t>
  </si>
  <si>
    <t>575.12250</t>
  </si>
  <si>
    <t xml:space="preserve">Капсула со штифтом для круглого вала 50мм </t>
  </si>
  <si>
    <t>575.24800</t>
  </si>
  <si>
    <t>Комплект капсул для проходных суппортов для приводов 35/45-й серии</t>
  </si>
  <si>
    <t>575.24801</t>
  </si>
  <si>
    <t>Крышка белая для 52.40003</t>
  </si>
  <si>
    <t>576.10150</t>
  </si>
  <si>
    <t>Ручка вороток с крюком серая L=1500мм</t>
  </si>
  <si>
    <t>576.10180</t>
  </si>
  <si>
    <t>Ручка-вороток  L=1800 мм с крюком</t>
  </si>
  <si>
    <t>578.18047</t>
  </si>
  <si>
    <t>Вороток для скрытого шарнира L1500мм</t>
  </si>
  <si>
    <t>578.18048</t>
  </si>
  <si>
    <t>Шарнир скрытый</t>
  </si>
  <si>
    <t>AMG257A00</t>
  </si>
  <si>
    <t>Заглушка для E TRACT COMFORT/EDGE, шт</t>
  </si>
  <si>
    <t>CK28000A0</t>
  </si>
  <si>
    <t>KIT С фазным привод. для корзин.</t>
  </si>
  <si>
    <t>комп.</t>
  </si>
  <si>
    <t>CK28000A2</t>
  </si>
  <si>
    <t>KIT С радиопривод. для корзин.</t>
  </si>
  <si>
    <t>CN-CB75010180KIT50</t>
  </si>
  <si>
    <t>Кронштейн потолочный. Комплект из 50 шт.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</si>
  <si>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</si>
  <si>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</si>
  <si>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</si>
  <si>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</si>
  <si>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</si>
  <si>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</si>
  <si>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CN-CT75010350KIT10</t>
  </si>
  <si>
    <t xml:space="preserve">Карниз - алюминиевый профиль, длиной 5,7 м, цвет белый. Комплект из 10 карнизов. 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</si>
  <si>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</si>
  <si>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</si>
  <si>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</si>
  <si>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</si>
  <si>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CN-MC75010390KIT10</t>
  </si>
  <si>
    <t>Каретка для прямого карниза. Комплект из 10 шт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</si>
  <si>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</si>
  <si>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</si>
  <si>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</si>
  <si>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</si>
  <si>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CN-TB75010021KIT20</t>
  </si>
  <si>
    <t>Зажим для ремня. Комплект из 20 шт.</t>
  </si>
  <si>
    <t>E ACTION MI 1020 AC</t>
  </si>
  <si>
    <t>Внутривальный привод E ACTION MI 10 Нм 20 об/мин,  AC, нажимные конечн. выкл., 33 dBA.</t>
  </si>
  <si>
    <t>E ACTION MI 332 AC</t>
  </si>
  <si>
    <t>Внутривальный привод E ACTION MI 3 Нм 32 об/мин,  AC, нажимные конечн. выкл., 33 dBA.</t>
  </si>
  <si>
    <t>E ACTION MI 632 AC</t>
  </si>
  <si>
    <t>Внутривальный привод E ACTION MI 6 Нм 32 об/мин,  AC, нажимные конечн. выкл., 33 dBA.</t>
  </si>
  <si>
    <t>E ACTION SI 1012 AC</t>
  </si>
  <si>
    <t>Внутривальный привод E ACTION SI 10 Нм 11 об/мин, , нажимные конечн. выкл., 35 dBA.</t>
  </si>
  <si>
    <t>E ACTION SI 332 AC</t>
  </si>
  <si>
    <t>Внутривальный привод E ACTION SI 3 Нм 32 об/мин, , нажимные конечн. выкл., 35 dBA.</t>
  </si>
  <si>
    <t>E ACTION SI 620 AC</t>
  </si>
  <si>
    <t>Внутривальный привод E ACTION SI 620, нажимные конечн. выкл., 35 dBA.</t>
  </si>
  <si>
    <t>E EDGE MI 1020 AC</t>
  </si>
  <si>
    <t xml:space="preserve">Внутривальный привод E EDGE MI 10 Нм 20 об/мин,  AC, нажимные конечн. выкл., Dry Contact, 35dBA. </t>
  </si>
  <si>
    <t>E EDGE MI 1020 DC</t>
  </si>
  <si>
    <t xml:space="preserve">Внутривальный привод E EDGE MI 10 Нм 20 об/мин,  DC, 24 Vdc, нажимные конечн. выкл., Dry Contact, 33dBA. </t>
  </si>
  <si>
    <t>E EDGE MI 332 AC</t>
  </si>
  <si>
    <t xml:space="preserve">Внутривальный привод E EDGE MI 3 Нм 32 об/мин,  AC, нажимные конечн. выкл., Dry Contact, 33dBA. </t>
  </si>
  <si>
    <t>E EDGE MI 332 DC</t>
  </si>
  <si>
    <t xml:space="preserve">Внутривальный привод E EDGE MI 3 Нм 32 об/мин,  DC, 24 Vdc, нажимные конечн. выкл., Dry Contact, 33dBA. </t>
  </si>
  <si>
    <t>E EDGE MI 632 AC</t>
  </si>
  <si>
    <t xml:space="preserve">Внутривальный привод E EDGE MI 6 Нм 32 об/мин,  AC, нажимные конечн. выкл., Dry Contact, 33dBA. </t>
  </si>
  <si>
    <t>E EDGE MI 632 DC</t>
  </si>
  <si>
    <t xml:space="preserve">Внутривальный привод E EDGE MI 6 Нм 32 об/мин,  DC, 24 Vdc, нажимные конечн. выкл., Dry Contact, 33dBA. </t>
  </si>
  <si>
    <t>E EDGE SI 1012 AC</t>
  </si>
  <si>
    <t>Внутривальный привод E EDGE SI 10 Нм 12 об/мин,  AC, RADIO, Нажимные конечн. Выкл., Dry Contact, dBA.</t>
  </si>
  <si>
    <t>E EDGE SI 1012 DC</t>
  </si>
  <si>
    <t>Внутривальный привод E EDGE SI 10 Нм 12 об/мин, DC,  24 V DC, RADIO, Нажимные конечн. Выкл., Dry Contact, 35dBA.</t>
  </si>
  <si>
    <t>E EDGE SI 332 AC</t>
  </si>
  <si>
    <t>Внутривальный привод E EDGE SI 3 Нм 32 об/мин,  AC, RADIO, Нажимные конечн. Выкл., Dry Contact, 35dBA.</t>
  </si>
  <si>
    <t>E EDGE SI 620 AC</t>
  </si>
  <si>
    <t>Внутривальный привод E EDGE SI 620 AC, RADIO, Нажимные конечн. Выкл., Dry Contact, 35 dBA.</t>
  </si>
  <si>
    <t>E EDGE SI 620 DC</t>
  </si>
  <si>
    <t>Внутривальный привод E EDGE SI 620 DC,  24 V DC, RADIO, Нажимные конечн. Выкл., Dry Contact, 35dBA.</t>
  </si>
  <si>
    <t>E EDGE SS 332 AC</t>
  </si>
  <si>
    <t>Внутривальный привод E EDGE SS 3 Нм 32 об/мин,  AC, RADIO, Нажимные конечн. Выкл., Dry Contact, 35dBA.</t>
  </si>
  <si>
    <t>E EDGE SS 620 AC</t>
  </si>
  <si>
    <t>Внутривальный привод E EDGE SS 620 AC, RADIO, Нажимные конечн. Выкл., Dry Contact, 35dBA.</t>
  </si>
  <si>
    <t>E EDGE SV 332 AC</t>
  </si>
  <si>
    <t>Внутривальный привод E EDGE SV 3 Нм 32 об/мин,  AC, RADIO, Нажимные конечн. Выкл., Dry Contact, 35dBA.</t>
  </si>
  <si>
    <t>E EDGE SV 620 AC</t>
  </si>
  <si>
    <t>Внутривальный привод E EDGE SV 620 AC, RADIO, Нажимные конечн. Выкл., Dry Contact, 35dBA.</t>
  </si>
  <si>
    <t>E EDGE XSI 0628 DC</t>
  </si>
  <si>
    <t>Внутривальный приводE EDGE XSI 0628 DC,  24 V DC, RADIO, Нажимные конечн. Выкл., Dry Contact, 35dBA.</t>
  </si>
  <si>
    <t>E EDGE XSI 0820 DC</t>
  </si>
  <si>
    <t>Внутривальный приводE EDGE XSI 0820 DC,  24 V DC, RADIO, Нажимные конечн. Выкл., Dry Contact, 35dBA.</t>
  </si>
  <si>
    <t>E FIT M 1517</t>
  </si>
  <si>
    <t xml:space="preserve">Внутривальный привод E FIT M 15 Нм 17 об/мин, , RADIO, RDC,FRT </t>
  </si>
  <si>
    <t>E FIT M 3017</t>
  </si>
  <si>
    <t xml:space="preserve">Внутривальный привод E FIT M 30 Нм 17 об/мин, , RADIO, RDC,FRT </t>
  </si>
  <si>
    <t>E FIT M 4012</t>
  </si>
  <si>
    <t xml:space="preserve">Внутривальный привод E FIT M 40 Нм 12 об/мин, , RADIO, RDC,FRT </t>
  </si>
  <si>
    <t>E FIT M 5012</t>
  </si>
  <si>
    <t xml:space="preserve">Внутривальный привод E FIT M 50 Нм 12 об/мин, , RADIO, RDC,FRT </t>
  </si>
  <si>
    <t>E FIT MHT 3017</t>
  </si>
  <si>
    <t>Внутривальный привод E FIT MHT 30 Нм 17 об/мин, , RADIO, RDC, FRT,  с системой АРУ</t>
  </si>
  <si>
    <t>E FIT MHT 4012</t>
  </si>
  <si>
    <t>Внутривальный привод E FIT MHT 40 Нм 12 об/мин, , RADIO, RDC, FRT,  с системой АРУ</t>
  </si>
  <si>
    <t>E FIT SP 1011</t>
  </si>
  <si>
    <t>Внутривальный привод E FIT SP 10 Нм 11 об/мин, , эл.конечн. выкл.</t>
  </si>
  <si>
    <t>E FIT SP 611</t>
  </si>
  <si>
    <t>Внутривальный привод E FIT SP 6Нм 11 об/мин, , эл.конечн. выкл.</t>
  </si>
  <si>
    <t>E L 10012</t>
  </si>
  <si>
    <t>Внутривальный привод E L 100 Нм 12 об/мин, , мех. конечн. выкл.</t>
  </si>
  <si>
    <t>E L 12012</t>
  </si>
  <si>
    <t>Внутривальный привод E L 120 Нм 12 об/мин,  мех. конечн. выкл.</t>
  </si>
  <si>
    <t>E L 5517</t>
  </si>
  <si>
    <t xml:space="preserve">Внутривальный привод E L 55Nm, 17 об/мин, </t>
  </si>
  <si>
    <t>E L 6517</t>
  </si>
  <si>
    <t>Внутривальный привод E L 65Нм 17 об/мин, , мех. конечн. выкл.</t>
  </si>
  <si>
    <t>E L 7517</t>
  </si>
  <si>
    <t xml:space="preserve">Внутривальный привод E L 75Nm, 17 об/мин, </t>
  </si>
  <si>
    <t>E L 8012</t>
  </si>
  <si>
    <t>Внутривальный привод E L 80 Нм 12 об/мин, , мех. конечн. выкл.</t>
  </si>
  <si>
    <t>E LH 10012</t>
  </si>
  <si>
    <t>Внутривальный привод E LH  мех. конечн. выкл., с системой АРУ</t>
  </si>
  <si>
    <t>E LH 12012</t>
  </si>
  <si>
    <t>Внутривальный привод E LH 120 Нм 12 об/мин,   мех. конечн. выкл., с системой АРУ</t>
  </si>
  <si>
    <t>E LH 5517</t>
  </si>
  <si>
    <t>Внутривальный привод E LH 55Hm 17 об/мин,  мех. конечн. выкл.</t>
  </si>
  <si>
    <t>E LH 6517</t>
  </si>
  <si>
    <t>Внутривальный привод E LH 65Hm 17 об/мин,  мех. конечн. выкл.</t>
  </si>
  <si>
    <t>E LH 7517</t>
  </si>
  <si>
    <t>Внутривальный привод E LH 75Hm 17 об/мин,  мех. конечн. выкл.</t>
  </si>
  <si>
    <t>E LH 8012</t>
  </si>
  <si>
    <t>Внутривальный привод E LH 80 Нм 12 об/мин, , мех. конечн. выкл., с системой АРУ</t>
  </si>
  <si>
    <t>E M 1026</t>
  </si>
  <si>
    <t>Внутривальный привод ERA M 10Nm 26 об/мин, , мех. конц., L=451mm, IP44</t>
  </si>
  <si>
    <t>E M 1517</t>
  </si>
  <si>
    <t>Внутривальный привод E M 15 Нм 17 об/мин,  мех. конечн. выкл.</t>
  </si>
  <si>
    <t>E M 3017</t>
  </si>
  <si>
    <t>Внутривальный привод E M 30 Нм 17 об/мин,  мех. конечн. выкл.</t>
  </si>
  <si>
    <t>E M 4012</t>
  </si>
  <si>
    <t>Внутривальный привод E M 40Нм 12 об/мин, , мех. конечн. выкл.</t>
  </si>
  <si>
    <t>E M 426</t>
  </si>
  <si>
    <t>Внутривальный привод ERA M 4Nm 26 об/мин, , мех. конц., L=451mm, IP44</t>
  </si>
  <si>
    <t>E M 5012</t>
  </si>
  <si>
    <t>Внутривальный привод E M50 Нм 12 об/мин,  мех. конечн. выкл.</t>
  </si>
  <si>
    <t>E M 517</t>
  </si>
  <si>
    <t>Внутривальный привод E M 5 Нм 17 об/мин,   мех. конечн. выкл.</t>
  </si>
  <si>
    <t>E M 817</t>
  </si>
  <si>
    <t>Внутривальный привод E M 817 мех. конечн. выкл.</t>
  </si>
  <si>
    <t>E MAT LT 10012</t>
  </si>
  <si>
    <t>Внутривальный привод E MAT LT 100 Нм 12 об/мин, , RADIO, TTBUS,, RDC, FRT,FTC,FTA</t>
  </si>
  <si>
    <t>E MAT LT 12012</t>
  </si>
  <si>
    <t>Внутривальный привод E MAT LT 120 Нм 12 об/мин, , RADIO, TTBUS,, RDC, FRT,FTC,FTA</t>
  </si>
  <si>
    <t>E MAT LT 5517</t>
  </si>
  <si>
    <t>Внутривальный привод E MAT LT 55 Нм 17 об/мин, , RADIO, TTBUS,, RDC, FRT,FTC,FTA</t>
  </si>
  <si>
    <t>E MAT LT 6517</t>
  </si>
  <si>
    <t>Внутривальный привод E MAT LT 65 Нм 17 об/мин, , RADIO, TTBUS,, RDC, FRT,FTC,FTA</t>
  </si>
  <si>
    <t>E MAT LT 7517</t>
  </si>
  <si>
    <t>Внутривальный привод E MAT LT 75 Нм 17 об/мин, , RADIO, TTBUS,, RDC, FRT,FTC,FTA</t>
  </si>
  <si>
    <t>E MAT LT 8012</t>
  </si>
  <si>
    <t>Внутривальный привод E MAT LT 8512, RADIO, TTBUS,, RDC, FRT,FTC,FTA</t>
  </si>
  <si>
    <t>E MAT MT 1026</t>
  </si>
  <si>
    <t>Внутривальный привод ERA M 10Nm 26 об/мин, , радио, TTBus, L=451mm, IP44</t>
  </si>
  <si>
    <t>E MAT MT 1517</t>
  </si>
  <si>
    <t>Внутривальный привод E MAT MT 15 Nm 17 об/мин, , RADIO, TTBUS, RDC, FRT,FTC,FTA</t>
  </si>
  <si>
    <t>E MAT MT 3017</t>
  </si>
  <si>
    <t>Внутривальный привод E MAT MT 30 Нм 17 об/мин, , RADIO, TTBUS, RDC, FRT,FTC,FTA</t>
  </si>
  <si>
    <t>E MAT MT 4012</t>
  </si>
  <si>
    <t>Внутривальный привод E MAT MT 40 Нм 12 об/мин, , RADIO, TTBUS, RDC, FRT,FTC,FTA</t>
  </si>
  <si>
    <t>E MAT MT 426</t>
  </si>
  <si>
    <t>Внутривальный привод ERA M 4Nm 26 об/мин, , радио, TTBus, L=4 Nm 26 об/мин, mm, IP44</t>
  </si>
  <si>
    <t>E MAT MT 5012</t>
  </si>
  <si>
    <t>Внутривальный привод E MAT MT 50 Нм 12 об/мин, , RADIO, TTBUS, RDC, FRT,FTC,FTA</t>
  </si>
  <si>
    <t>E MAT ST 1011</t>
  </si>
  <si>
    <t>Внутривальный привод E MAT ST 10 Нм 11 об/мин, , RADIO, TTBUS,, RDC, FRT,FTC,FTA</t>
  </si>
  <si>
    <t>E MAT ST 324</t>
  </si>
  <si>
    <t>Внутривальный привод E MAT ST 3 Нм 24 об/мин, , RADIO, TTBUS,, RDC, FRT,FTC,FTA</t>
  </si>
  <si>
    <t>E MAT ST 524</t>
  </si>
  <si>
    <t>Внутривальный привод E MAT ST 5 Нм 24 об/мин, , RADIO, TTBUS,, RDC, FRT,FTC,FTA</t>
  </si>
  <si>
    <t>E MAT ST 611</t>
  </si>
  <si>
    <t>Внутривальный привод E MAT ST 6 Нм 11 об/мин, , RADIO, TTBUS,, RDC, FRT,FTC,FTA</t>
  </si>
  <si>
    <t>E MH 1517</t>
  </si>
  <si>
    <t>Внутривальный привод E MH 15 Нм 17 об/мин,  мех. конечн. выкл., с системой АРУ</t>
  </si>
  <si>
    <t>E MH 3017</t>
  </si>
  <si>
    <t>Внутривальный привод E MH 30 Нм 17 об/мин,   мех. конечн. выкл., с системой АРУ</t>
  </si>
  <si>
    <t>E MH 4012</t>
  </si>
  <si>
    <t>Внутривальный привод E MH 40 Нм 12 об/мин,   мех. конечн. выкл., с системой АРУ</t>
  </si>
  <si>
    <t>E MH 5012</t>
  </si>
  <si>
    <t>Внутривальный привод E MH 50 Нм 12 об/мин,   мех. конечн. выкл., с системой АРУ</t>
  </si>
  <si>
    <t>E PLUS LH 10012</t>
  </si>
  <si>
    <t>Внутривальный привод E PLUS LH 100 Нм 12 об/мин, , RADIO, TTBUS, с системой АРУ</t>
  </si>
  <si>
    <t>E PLUS LH 12012</t>
  </si>
  <si>
    <t>Внутривальный привод E PLUS LH 120 Нм 12 об/мин, , RADIO, TTBUS, с системой АРУ</t>
  </si>
  <si>
    <t>E PLUS LH 5517</t>
  </si>
  <si>
    <t>Внутривальный привод E PLUS LH 55 Нм 17 об/мин, , RADIO, TTBUS, с системой АРУ</t>
  </si>
  <si>
    <t>E PLUS LH 6517</t>
  </si>
  <si>
    <t>Внутривальный привод E PLUS LH 65 Нм 17 об/мин, , RADIO, TTBUS, с системой АРУ</t>
  </si>
  <si>
    <t>E PLUS LH 7517</t>
  </si>
  <si>
    <t>Внутривальный привод E PLUS LH 75 Нм 17 об/мин, , RADIO, TTBUS, с системой АРУ</t>
  </si>
  <si>
    <t>E PLUS LH 8012</t>
  </si>
  <si>
    <t>Внутривальный привод E PLUS LH 80 Нм 12 об/мин, , RADIO, TTBUS, с системой АРУ</t>
  </si>
  <si>
    <t>E Plus M 1517</t>
  </si>
  <si>
    <t xml:space="preserve">Внутривальный привод E PLUS M 15Нм 17об/мин, , RADIO, TTBUS, Нажимные конечн. выкл. </t>
  </si>
  <si>
    <t>E Plus M 3017</t>
  </si>
  <si>
    <t xml:space="preserve">Внутривальный привод E PLUS M 30 Нм 17 об/мин, , RADIO, TTBUS, Нажимные конечн. выкл. </t>
  </si>
  <si>
    <t>E Plus M 4012</t>
  </si>
  <si>
    <t xml:space="preserve">Внутривальный привод E PLUS M 40 Нм 12 об/мин, , RADIO, TTBUS, Нажимные конечн. выкл. </t>
  </si>
  <si>
    <t>E Plus M 5012</t>
  </si>
  <si>
    <t xml:space="preserve">Внутривальный привод E PLUS M 50 Нм 12 об/мин, , RADIO, TTBUS, Нажимные конечн. выкл. </t>
  </si>
  <si>
    <t>E Plus MH 3017</t>
  </si>
  <si>
    <t>Внутривальный привод E PLUS MH 30 Нм 17 об/мин, , RADIO, TTBUS, с системой АРУ</t>
  </si>
  <si>
    <t>E Plus MH 4012</t>
  </si>
  <si>
    <t>Внутривальный привод E PLUS MH 40 Нм 12 об/мин, , RADIO, TTBUS, с системой АРУ</t>
  </si>
  <si>
    <t>E Plus MH 5012</t>
  </si>
  <si>
    <t>Внутривальный привод E PLUS MH 50Нм 12 об/мин, , RADIO, TTBUS, с системой АРУ</t>
  </si>
  <si>
    <t>E Quick M 1517</t>
  </si>
  <si>
    <t>Внутривальный привод E QUICK M 15 Нм 17 об/мин, , Нажимные конечн. выкл.</t>
  </si>
  <si>
    <t>E Quick M 3017</t>
  </si>
  <si>
    <t>Внутривальный привод E QUICK M 30 Нм 17 об/мин, , Нажимные конечн. выкл.</t>
  </si>
  <si>
    <t>E Quick M 4012</t>
  </si>
  <si>
    <t>Внутривальный привод E QUICK M 40 Нм 12 об/мин, , Нажимные конечн. выкл.</t>
  </si>
  <si>
    <t>E Quick M 5012</t>
  </si>
  <si>
    <t>Внутривальный привод E QUICK M 50 Нм 12 об/мин, , Нажимные конечн. выкл.</t>
  </si>
  <si>
    <t>E S 1011</t>
  </si>
  <si>
    <t>Внутривальный привод E S 10 Нм 11 об/мин,  мех. конечн. выкл.</t>
  </si>
  <si>
    <t>E S 1311</t>
  </si>
  <si>
    <t>Внутривальный привод E S 13 Нм 11 об/мин,  мех. конечн. выкл.</t>
  </si>
  <si>
    <t>E S 324</t>
  </si>
  <si>
    <t>Внутривальный привод E S 3 Нм 24 об/мин,  мех. конечн. выкл.</t>
  </si>
  <si>
    <t>E S 524</t>
  </si>
  <si>
    <t>Внутривальный привод E S 5 Нм 24 об/мин,  мех. конечн. выкл.</t>
  </si>
  <si>
    <t>E S 611</t>
  </si>
  <si>
    <t>Внутривальный привод E S 6 Нм 11 об/мин,  мех. конечн. выкл.</t>
  </si>
  <si>
    <t>E SMART MI 1020 AC</t>
  </si>
  <si>
    <t>Внутривальный привод E SMART MI 10 Нм 20 об/мин,  AC, Нажимные конечн. Выкл., Dry Contact, 35dBA</t>
  </si>
  <si>
    <t>E SMART MI 1020 DC</t>
  </si>
  <si>
    <t>Внутривальный привод E SMART MI 10 Нм 20 об/мин,  DC,  24v, Нажимные конечн. Выкл., Dry Contact, 35dBA</t>
  </si>
  <si>
    <t>E SMART MI 332 AC</t>
  </si>
  <si>
    <t>Внутривальный привод E SMART MI 3 Нм 32 об/мин,  AC, Нажимные конечн. Выкл., Dry Contact, 35dBA</t>
  </si>
  <si>
    <t>E SMART MI 332 DC</t>
  </si>
  <si>
    <t>Внутривальный привод E SMART MI 3 Нм 32 об/мин,  DC,  24v, Нажимные конечн. Выкл., Dry Contact, 35dBA</t>
  </si>
  <si>
    <t>E SMART MI 632 AC</t>
  </si>
  <si>
    <t>Внутривальный привод E SMART MI 6 Нм 32 об/мин,  AC, Нажимные конечн. Выкл., Dry Contact, 35dBA</t>
  </si>
  <si>
    <t>E SMART MI 632 DC</t>
  </si>
  <si>
    <t>Внутривальный привод E SMART MI 6 Нм 32 об/мин,  DC,  24v, Нажимные конечн. Выкл., Dry Contact, 35dBA</t>
  </si>
  <si>
    <t>E SMART SI 1012 AC</t>
  </si>
  <si>
    <t>Внутривальный привод E SMART SI 10 Нм 12 об/мин,  AC, Нажимные конечн. Выкл., Dry Contact, 35dBA</t>
  </si>
  <si>
    <t>E SMART SI 1012 DC</t>
  </si>
  <si>
    <t>Внутривальный привод E SMART SI 10 Нм 12 об/мин,  DC,  24v, Нажимные конечн. Выкл., Dry Contact, 35dBA</t>
  </si>
  <si>
    <t>E SMART SI 332 AC</t>
  </si>
  <si>
    <t>Внутривальный привод E SMART SI 3 Нм 32 об/мин,  AC, Нажимные конечн. Выкл., Dry Contact, 35dBA</t>
  </si>
  <si>
    <t>E SMART SI 332 DC</t>
  </si>
  <si>
    <t>Внутривальный приводE SMART SI 3 Нм 32 об/мин, DC,  24 V, Нажимные конечн. Выкл., Dry Contact, 35dBA</t>
  </si>
  <si>
    <t>E SMART SI 620 AC</t>
  </si>
  <si>
    <t>Внутривальный приводE SMART SI 620 AC, Нажимные конечн. Выкл., Dry Contact, 35dBA</t>
  </si>
  <si>
    <t>E SMART SI 620 DC</t>
  </si>
  <si>
    <t>Внутривальный привод E SMART SI 620 DC,  24 V, Нажимные конечн. Выкл., Dry Contact, 35dBA</t>
  </si>
  <si>
    <t>E SMART XSI 0628 DC</t>
  </si>
  <si>
    <t>Внутривальный привод E SMART XSI 0628 DC,  24 V DC, Нажимные конечн. Выкл., Dry Contact, 35dBA.</t>
  </si>
  <si>
    <t>E SMART XSI 0820 DC</t>
  </si>
  <si>
    <t>Внутривальный привод E SMART XSI 0820 DC,  24 V DC, Нажимные конечн. Выкл., Dry Contact, 35dBA.</t>
  </si>
  <si>
    <t>E STAR LT 10012</t>
  </si>
  <si>
    <t>Внутривальный привод E STAR LT 100 Нм 12 об/мин, , Эл.конечн. выкл., RDC, FRT,FTC,FTA</t>
  </si>
  <si>
    <t>E STAR LT 12012</t>
  </si>
  <si>
    <t>Внутривальный привод E STAR LT 120 Нм 12 об/мин, , Эл.конечн. выкл., RDC, FRT,FTC,FTA</t>
  </si>
  <si>
    <t>E STAR LT 5517</t>
  </si>
  <si>
    <t>Внутривальный привод E STAR LT 55 Нм 17 об/мин, , Эл.конечн. выкл., RDC, FRT,FTC,FTA</t>
  </si>
  <si>
    <t>E STAR LT 7517</t>
  </si>
  <si>
    <t>Внутривальный привод E STAR LT 75 Нм 17 об/мин, , Эл.конечн. выкл., RDC, FRT,FTC,FTA</t>
  </si>
  <si>
    <t>E Star MA 3017</t>
  </si>
  <si>
    <t>Внутривальный привод E Star MA 30 Нм 17 об/мин,  электр. конечн. выкл.,блок распознавания усилия, энкодер</t>
  </si>
  <si>
    <t>E Star MA 4012</t>
  </si>
  <si>
    <t>Внутривальный привод E Star MA 40 Нм 12 об/мин,  электр. конечн. выкл.,блок распознавания усилия, энкодер</t>
  </si>
  <si>
    <t>E STAR MT 1026</t>
  </si>
  <si>
    <t>Внутривальный привод ERA STAR MT 10Nm 26 об/мин, , эл. конц., контроль натяжения и препятствия, L=451mm, IP44</t>
  </si>
  <si>
    <t>E STAR MT 3017</t>
  </si>
  <si>
    <t>Внутривальный привод E STAR MT 30 Нм 17 об/мин, , электр. конечн. выкл. RDC, FRT,FTC,FTA</t>
  </si>
  <si>
    <t>E STAR MT 4012</t>
  </si>
  <si>
    <t>Внутривальный привод E STAR MT 40 Нм 12 об/мин, , электр. конечн. выкл. RDC, FRT,FTC,FTA</t>
  </si>
  <si>
    <t>E STAR MT 426</t>
  </si>
  <si>
    <t>Внутривальный привод ERA Star MT 4Nm 26 об/мин, , эл. конц., контроль натяжения и препятствия, L=4 Nm 26 об/мин, mm, IP44</t>
  </si>
  <si>
    <t>E STAR MT 5012</t>
  </si>
  <si>
    <t>Внутривальный привод E STAR MT 50 Нм 12 об/мин, , электр. конечн. выкл. RDC, FRT,FTC,FTA</t>
  </si>
  <si>
    <t>E STAR ST 1011</t>
  </si>
  <si>
    <t>Внутривальный привод E STAR ST 10 Нм 11 об/мин, , Эл.конечн. выкл., RDC, FRT,FTC,FTA</t>
  </si>
  <si>
    <t>E STAR ST 324</t>
  </si>
  <si>
    <t>Внутривальный привод E STAR ST 3 Нм 24 об/мин, , Эл.конечн. выкл., RDC, FRT,FTC,FTA</t>
  </si>
  <si>
    <t>E STAR ST 524</t>
  </si>
  <si>
    <t>Внутривальный привод E STAR ST 5 Нм 24 об/мин, , Эл.конечн. выкл., RDC, FRT,FTC,FTA</t>
  </si>
  <si>
    <t>E STAR ST 611</t>
  </si>
  <si>
    <t>Внутривальный привод E STAR ST 6 Нм 11 об/мин, , Эл.конечн. выкл., RDC, FRT,FTC,FTA</t>
  </si>
  <si>
    <t>E XL 12012</t>
  </si>
  <si>
    <t>Внутривальный привод E XL 120 Нм 12 об/мин,  мех. конечн. выкл.</t>
  </si>
  <si>
    <t>E XL 23012</t>
  </si>
  <si>
    <t>Внутривальный привод E XL 230 Нм 12 об/мин,  мех. конечн. выкл.</t>
  </si>
  <si>
    <t>E XL 30012</t>
  </si>
  <si>
    <t>Внутривальный привод E XL 300 Нм 12 об/мин,  мех. конечн. выкл.</t>
  </si>
  <si>
    <t>E XLH 23012</t>
  </si>
  <si>
    <t>Внутривальный привод E XLH 230 Нм 12 об/мин,  мех. конечн. выкл., с системой АРУ</t>
  </si>
  <si>
    <t>E XLH 30012</t>
  </si>
  <si>
    <t>Внутривальный привод E XLH 300 Нм 12 об/мин,  мех. конечн. выкл., с системой АРУ</t>
  </si>
  <si>
    <t>ETRACKEDGE185</t>
  </si>
  <si>
    <t>Электропривод с радиоуправлением + DCT до 50кг, шт</t>
  </si>
  <si>
    <t>HPM0043KIT10</t>
  </si>
  <si>
    <t>Корд с бегунками длина 1 метр. Комплект состоящий из 10 метров.</t>
  </si>
  <si>
    <t>KRONO6WW</t>
  </si>
  <si>
    <t>Настенный радиотаймер с ЖК- дисплеем. Контролирует до 6ти независимых групп автоматики</t>
  </si>
  <si>
    <t>Радиодатчик ветер, технология датчика амплитуды,  установка на планку маркизы, цвет белый (IP44)</t>
  </si>
  <si>
    <t>P1SBD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</si>
  <si>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 и обратной связи</t>
  </si>
  <si>
    <t>P6SBD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</si>
  <si>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 и обратной связи</t>
  </si>
  <si>
    <t>P6SVBD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</si>
  <si>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и обратной связи диммер</t>
  </si>
  <si>
    <t>Миниатюрный блок со встроенным радиоприемником для управления осветительными системами (IP20)</t>
  </si>
  <si>
    <t>Миниатюрный блок для управления двигателем 230В и мощностью до 500Вт со встроенным радиоприемником (IP20)</t>
  </si>
  <si>
    <t>TT2Z</t>
  </si>
  <si>
    <t>Миниатюрный блок управления одним или двуми двигателями по сухому контакту</t>
  </si>
  <si>
    <t>TTPROBD</t>
  </si>
  <si>
    <t>W1SBD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</si>
  <si>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 и обратной связи</t>
  </si>
  <si>
    <t>W6SBD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</si>
  <si>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 и обратной связи</t>
  </si>
  <si>
    <t>Корпус Ondo, универсальный эргономичный корпус белого цвета</t>
  </si>
  <si>
    <t>Модуль для управления 1 устройством в пошаговом режиме с подачей команд Открыть-Стоп-Закрыть в одиночном или групповом режиме</t>
  </si>
  <si>
    <t>Модуль для управления 6 устройствами в пошаговом режиме с подачей команд Открыть-Стоп-Закрыть в одиночном или групповом режиме</t>
  </si>
  <si>
    <t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</si>
  <si>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Корпус Opla, квадратный настенный белый</t>
  </si>
  <si>
    <t>DPRO500</t>
  </si>
  <si>
    <t>Блок управления DPRO500</t>
  </si>
  <si>
    <r>
      <t>Комплект для откатных ворот RD400KIT3. Состав комплекта: Привод RD400 - 1 шт, пульт FLO2RE - 1 шт; фотоэлементы EPM - 1 пара;  лампа ELDC - 1 шт; замковый переключатель EKS - 1 шт.,</t>
    </r>
    <r>
      <rPr>
        <b/>
        <sz val="10"/>
        <color rgb="FFFF0000"/>
        <rFont val="Calibri"/>
        <family val="2"/>
        <charset val="204"/>
        <scheme val="minor"/>
      </rPr>
      <t xml:space="preserve"> Пластиковая зубчатая рейка ROA6 - 5м; </t>
    </r>
  </si>
  <si>
    <t>Комплект для распашных ворот 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OVIEW (1шт.)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</si>
  <si>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</si>
  <si>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</si>
  <si>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</si>
  <si>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</si>
  <si>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</si>
  <si>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</si>
  <si>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</si>
  <si>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</si>
  <si>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E FIT M 817 BD</t>
  </si>
  <si>
    <t>Внутривальный привод E FIT M 8Nm 17об/мин, обратная связь, датчик препятствия</t>
  </si>
  <si>
    <t>E FIT M 1517 BD</t>
  </si>
  <si>
    <t>Внутривальный привод E FIT M 15Nm 17об/мин, обратная связь, датчик препятствия</t>
  </si>
  <si>
    <t>E FIT M 3017 BD</t>
  </si>
  <si>
    <t>Внутривальный привод E FIT M 30Nm 17об/мин, обратная связь, датчик препятствия</t>
  </si>
  <si>
    <t>E FIT M 4012 BD</t>
  </si>
  <si>
    <t>Внутривальный привод E FIT M 40Nm 12об/мин, обратная связь, датчик препятствия</t>
  </si>
  <si>
    <t>E FIT M 5012 BD</t>
  </si>
  <si>
    <t>Внутривальный привод E FIT M 50Nm 12об/мин, обратная связь, датчик препятствия</t>
  </si>
  <si>
    <t>NEW!</t>
  </si>
  <si>
    <t>Комплект для распашных ворот WINGO4BDKCE. Состав комплекта: привод WG4000 (2 шт.), приёмник OXIBD (1 шт.),
Пульт управления FLO2RE (1 шт.), Фотоэлементы Medium
EPM (1 пара), Блок управления MC800 (1 шт.), Лампа
сигнальная с антенной 230В ELAC (1 шт.), замковый переключатель EKS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</si>
</sst>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₽&quot;"/>
    <numFmt numFmtId="166" formatCode="_-* #,##0&quot;р.&quot;_-;\-* #,##0&quot;р.&quot;_-;_-* &quot;-&quot;??&quot;р.&quot;_-;_-@_-"/>
    <numFmt numFmtId="167" formatCode="#,##0_ ;\-#,##0\ "/>
  </numFmts>
  <fonts count="5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theme="0" tint="-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05">
    <xf numFmtId="0" fontId="0" fillId="0" borderId="0" xfId="0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Fill="1"/>
    <xf numFmtId="0" fontId="15" fillId="0" borderId="1" xfId="0" applyFont="1" applyBorder="1" applyAlignment="1">
      <alignment horizontal="center" vertical="center"/>
    </xf>
    <xf numFmtId="0" fontId="0" fillId="0" borderId="0" xfId="0"/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5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20" fillId="7" borderId="8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/>
    </xf>
    <xf numFmtId="0" fontId="23" fillId="0" borderId="1" xfId="0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wrapText="1"/>
    </xf>
    <xf numFmtId="0" fontId="24" fillId="9" borderId="1" xfId="0" applyNumberFormat="1" applyFont="1" applyFill="1" applyBorder="1" applyAlignment="1">
      <alignment vertical="center"/>
    </xf>
    <xf numFmtId="0" fontId="25" fillId="9" borderId="1" xfId="0" applyNumberFormat="1" applyFont="1" applyFill="1" applyBorder="1" applyAlignment="1">
      <alignment horizontal="center" vertical="center" wrapText="1"/>
    </xf>
    <xf numFmtId="166" fontId="25" fillId="9" borderId="1" xfId="0" applyNumberFormat="1" applyFont="1" applyFill="1" applyBorder="1" applyAlignment="1">
      <alignment horizontal="center" vertical="center" wrapText="1"/>
    </xf>
    <xf numFmtId="0" fontId="26" fillId="10" borderId="1" xfId="0" applyNumberFormat="1" applyFont="1" applyFill="1" applyBorder="1" applyAlignment="1">
      <alignment vertical="center"/>
    </xf>
    <xf numFmtId="0" fontId="27" fillId="1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/>
    </xf>
    <xf numFmtId="0" fontId="25" fillId="10" borderId="1" xfId="0" applyNumberFormat="1" applyFont="1" applyFill="1" applyBorder="1" applyAlignment="1">
      <alignment horizontal="center" vertical="center" wrapText="1"/>
    </xf>
    <xf numFmtId="167" fontId="25" fillId="10" borderId="1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167" fontId="25" fillId="0" borderId="6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166" fontId="28" fillId="0" borderId="1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6" fillId="10" borderId="6" xfId="0" applyNumberFormat="1" applyFont="1" applyFill="1" applyBorder="1" applyAlignment="1">
      <alignment vertical="center"/>
    </xf>
    <xf numFmtId="0" fontId="25" fillId="10" borderId="6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3" fontId="20" fillId="7" borderId="8" xfId="0" applyNumberFormat="1" applyFont="1" applyFill="1" applyBorder="1" applyAlignment="1">
      <alignment horizontal="center" vertical="center"/>
    </xf>
    <xf numFmtId="3" fontId="20" fillId="7" borderId="1" xfId="0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0" fillId="4" borderId="8" xfId="0" applyNumberFormat="1" applyFont="1" applyFill="1" applyBorder="1" applyAlignment="1">
      <alignment horizontal="center" vertical="center"/>
    </xf>
    <xf numFmtId="3" fontId="20" fillId="4" borderId="6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3" fontId="20" fillId="4" borderId="5" xfId="0" applyNumberFormat="1" applyFont="1" applyFill="1" applyBorder="1" applyAlignment="1">
      <alignment horizontal="center" vertical="center"/>
    </xf>
    <xf numFmtId="3" fontId="20" fillId="2" borderId="10" xfId="0" applyNumberFormat="1" applyFont="1" applyFill="1" applyBorder="1" applyAlignment="1">
      <alignment horizontal="center" vertical="center"/>
    </xf>
    <xf numFmtId="3" fontId="20" fillId="2" borderId="28" xfId="0" applyNumberFormat="1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horizontal="center" vertical="center"/>
    </xf>
    <xf numFmtId="3" fontId="20" fillId="2" borderId="29" xfId="0" applyNumberFormat="1" applyFont="1" applyFill="1" applyBorder="1" applyAlignment="1">
      <alignment horizontal="center" vertical="center"/>
    </xf>
    <xf numFmtId="3" fontId="20" fillId="8" borderId="12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20" fillId="5" borderId="7" xfId="0" applyNumberFormat="1" applyFont="1" applyFill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20" fillId="7" borderId="6" xfId="0" applyNumberFormat="1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5" borderId="6" xfId="0" applyNumberFormat="1" applyFont="1" applyFill="1" applyBorder="1" applyAlignment="1">
      <alignment horizontal="center" vertical="center"/>
    </xf>
    <xf numFmtId="3" fontId="20" fillId="5" borderId="5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0" fillId="5" borderId="1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5" borderId="10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20" fillId="5" borderId="1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 wrapText="1"/>
    </xf>
    <xf numFmtId="2" fontId="27" fillId="10" borderId="1" xfId="0" applyNumberFormat="1" applyFont="1" applyFill="1" applyBorder="1" applyAlignment="1">
      <alignment horizontal="center" vertical="center" wrapText="1"/>
    </xf>
    <xf numFmtId="2" fontId="25" fillId="10" borderId="1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2" fontId="26" fillId="10" borderId="1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0" fontId="26" fillId="10" borderId="1" xfId="0" applyNumberFormat="1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wrapText="1"/>
    </xf>
    <xf numFmtId="0" fontId="24" fillId="9" borderId="1" xfId="0" applyNumberFormat="1" applyFont="1" applyFill="1" applyBorder="1" applyAlignment="1">
      <alignment horizontal="center" vertical="center"/>
    </xf>
    <xf numFmtId="0" fontId="26" fillId="10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3" fontId="15" fillId="6" borderId="12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textRotation="90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33" fillId="0" borderId="0" xfId="0" applyFont="1"/>
    <xf numFmtId="0" fontId="20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0" xfId="0" applyFont="1"/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/>
    </xf>
    <xf numFmtId="3" fontId="20" fillId="11" borderId="8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3" fontId="20" fillId="11" borderId="1" xfId="0" applyNumberFormat="1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/>
    </xf>
    <xf numFmtId="3" fontId="20" fillId="11" borderId="5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/>
    </xf>
    <xf numFmtId="3" fontId="20" fillId="11" borderId="6" xfId="0" applyNumberFormat="1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/>
    </xf>
    <xf numFmtId="3" fontId="20" fillId="12" borderId="8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3" fontId="20" fillId="12" borderId="1" xfId="0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/>
    </xf>
    <xf numFmtId="3" fontId="20" fillId="12" borderId="5" xfId="0" applyNumberFormat="1" applyFont="1" applyFill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/>
    </xf>
    <xf numFmtId="3" fontId="18" fillId="11" borderId="8" xfId="0" applyNumberFormat="1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/>
    </xf>
    <xf numFmtId="3" fontId="20" fillId="11" borderId="12" xfId="0" applyNumberFormat="1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 wrapText="1"/>
    </xf>
    <xf numFmtId="3" fontId="15" fillId="11" borderId="8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3" fontId="15" fillId="11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3" fontId="15" fillId="7" borderId="5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3" fontId="15" fillId="7" borderId="8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3" fontId="15" fillId="5" borderId="6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25" fillId="3" borderId="14" xfId="0" applyNumberFormat="1" applyFont="1" applyFill="1" applyBorder="1" applyAlignment="1">
      <alignment vertical="center" wrapText="1"/>
    </xf>
    <xf numFmtId="2" fontId="25" fillId="3" borderId="8" xfId="0" applyNumberFormat="1" applyFont="1" applyFill="1" applyBorder="1" applyAlignment="1">
      <alignment horizontal="center" vertical="center" wrapText="1"/>
    </xf>
    <xf numFmtId="0" fontId="25" fillId="3" borderId="8" xfId="0" applyNumberFormat="1" applyFont="1" applyFill="1" applyBorder="1" applyAlignment="1">
      <alignment horizontal="center" vertical="center" wrapText="1"/>
    </xf>
    <xf numFmtId="0" fontId="25" fillId="3" borderId="15" xfId="0" applyNumberFormat="1" applyFont="1" applyFill="1" applyBorder="1" applyAlignment="1">
      <alignment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30" xfId="0" applyNumberFormat="1" applyFont="1" applyFill="1" applyBorder="1" applyAlignment="1">
      <alignment vertical="center" wrapText="1"/>
    </xf>
    <xf numFmtId="2" fontId="25" fillId="3" borderId="5" xfId="0" applyNumberFormat="1" applyFont="1" applyFill="1" applyBorder="1" applyAlignment="1">
      <alignment horizontal="center" vertical="center" wrapText="1"/>
    </xf>
    <xf numFmtId="0" fontId="25" fillId="3" borderId="5" xfId="0" applyNumberFormat="1" applyFont="1" applyFill="1" applyBorder="1" applyAlignment="1">
      <alignment horizontal="center" vertical="center" wrapText="1"/>
    </xf>
    <xf numFmtId="0" fontId="25" fillId="13" borderId="15" xfId="0" applyNumberFormat="1" applyFont="1" applyFill="1" applyBorder="1" applyAlignment="1">
      <alignment vertical="center" wrapText="1"/>
    </xf>
    <xf numFmtId="2" fontId="25" fillId="13" borderId="1" xfId="0" applyNumberFormat="1" applyFont="1" applyFill="1" applyBorder="1" applyAlignment="1">
      <alignment horizontal="center" vertical="center" wrapText="1"/>
    </xf>
    <xf numFmtId="0" fontId="25" fillId="13" borderId="1" xfId="0" applyNumberFormat="1" applyFont="1" applyFill="1" applyBorder="1" applyAlignment="1">
      <alignment horizontal="center" vertical="center" wrapText="1"/>
    </xf>
    <xf numFmtId="0" fontId="25" fillId="13" borderId="30" xfId="0" applyNumberFormat="1" applyFont="1" applyFill="1" applyBorder="1" applyAlignment="1">
      <alignment vertical="center" wrapText="1"/>
    </xf>
    <xf numFmtId="2" fontId="25" fillId="13" borderId="5" xfId="0" applyNumberFormat="1" applyFont="1" applyFill="1" applyBorder="1" applyAlignment="1">
      <alignment horizontal="center" vertical="center" wrapText="1"/>
    </xf>
    <xf numFmtId="0" fontId="25" fillId="13" borderId="5" xfId="0" applyNumberFormat="1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vertical="center" wrapText="1"/>
    </xf>
    <xf numFmtId="0" fontId="31" fillId="5" borderId="13" xfId="0" applyFont="1" applyFill="1" applyBorder="1" applyAlignment="1">
      <alignment vertical="center" wrapText="1"/>
    </xf>
    <xf numFmtId="0" fontId="25" fillId="13" borderId="16" xfId="0" applyNumberFormat="1" applyFont="1" applyFill="1" applyBorder="1" applyAlignment="1">
      <alignment vertical="center" wrapText="1"/>
    </xf>
    <xf numFmtId="2" fontId="25" fillId="13" borderId="2" xfId="0" applyNumberFormat="1" applyFont="1" applyFill="1" applyBorder="1" applyAlignment="1">
      <alignment horizontal="center" vertical="center" wrapText="1"/>
    </xf>
    <xf numFmtId="0" fontId="25" fillId="13" borderId="2" xfId="0" applyNumberFormat="1" applyFont="1" applyFill="1" applyBorder="1" applyAlignment="1">
      <alignment horizontal="center" vertical="center" wrapText="1"/>
    </xf>
    <xf numFmtId="0" fontId="25" fillId="13" borderId="36" xfId="0" applyNumberFormat="1" applyFont="1" applyFill="1" applyBorder="1" applyAlignment="1">
      <alignment vertical="center" wrapText="1"/>
    </xf>
    <xf numFmtId="2" fontId="25" fillId="13" borderId="6" xfId="0" applyNumberFormat="1" applyFont="1" applyFill="1" applyBorder="1" applyAlignment="1">
      <alignment horizontal="center" vertical="center" wrapText="1"/>
    </xf>
    <xf numFmtId="0" fontId="25" fillId="13" borderId="6" xfId="0" applyNumberFormat="1" applyFont="1" applyFill="1" applyBorder="1" applyAlignment="1">
      <alignment horizontal="center" vertical="center" wrapText="1"/>
    </xf>
    <xf numFmtId="0" fontId="25" fillId="3" borderId="31" xfId="0" applyNumberFormat="1" applyFont="1" applyFill="1" applyBorder="1" applyAlignment="1">
      <alignment horizontal="center" vertical="center" wrapText="1"/>
    </xf>
    <xf numFmtId="0" fontId="25" fillId="3" borderId="32" xfId="0" applyNumberFormat="1" applyFont="1" applyFill="1" applyBorder="1" applyAlignment="1">
      <alignment horizontal="center" vertical="center" wrapText="1"/>
    </xf>
    <xf numFmtId="0" fontId="25" fillId="3" borderId="33" xfId="0" applyNumberFormat="1" applyFont="1" applyFill="1" applyBorder="1" applyAlignment="1">
      <alignment horizontal="center" vertical="center" wrapText="1"/>
    </xf>
    <xf numFmtId="0" fontId="25" fillId="3" borderId="17" xfId="0" applyNumberFormat="1" applyFont="1" applyFill="1" applyBorder="1" applyAlignment="1">
      <alignment vertical="center" wrapText="1"/>
    </xf>
    <xf numFmtId="2" fontId="25" fillId="3" borderId="18" xfId="0" applyNumberFormat="1" applyFont="1" applyFill="1" applyBorder="1" applyAlignment="1">
      <alignment horizontal="center" vertical="center" wrapText="1"/>
    </xf>
    <xf numFmtId="0" fontId="25" fillId="3" borderId="18" xfId="0" applyNumberFormat="1" applyFont="1" applyFill="1" applyBorder="1" applyAlignment="1">
      <alignment horizontal="center" vertical="center" wrapText="1"/>
    </xf>
    <xf numFmtId="0" fontId="25" fillId="3" borderId="19" xfId="0" applyNumberFormat="1" applyFont="1" applyFill="1" applyBorder="1" applyAlignment="1">
      <alignment horizontal="center" vertical="center" wrapText="1"/>
    </xf>
    <xf numFmtId="0" fontId="25" fillId="13" borderId="37" xfId="0" applyNumberFormat="1" applyFont="1" applyFill="1" applyBorder="1" applyAlignment="1">
      <alignment horizontal="center" vertical="center" wrapText="1"/>
    </xf>
    <xf numFmtId="0" fontId="25" fillId="13" borderId="32" xfId="0" applyNumberFormat="1" applyFont="1" applyFill="1" applyBorder="1" applyAlignment="1">
      <alignment horizontal="center" vertical="center" wrapText="1"/>
    </xf>
    <xf numFmtId="0" fontId="25" fillId="13" borderId="38" xfId="0" applyNumberFormat="1" applyFont="1" applyFill="1" applyBorder="1" applyAlignment="1">
      <alignment horizontal="center" vertical="center" wrapText="1"/>
    </xf>
    <xf numFmtId="0" fontId="25" fillId="13" borderId="33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3" fontId="20" fillId="8" borderId="8" xfId="0" applyNumberFormat="1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3" fontId="20" fillId="8" borderId="6" xfId="0" applyNumberFormat="1" applyFont="1" applyFill="1" applyBorder="1" applyAlignment="1">
      <alignment horizontal="center" vertical="center"/>
    </xf>
    <xf numFmtId="3" fontId="18" fillId="11" borderId="1" xfId="0" applyNumberFormat="1" applyFont="1" applyFill="1" applyBorder="1" applyAlignment="1">
      <alignment horizontal="center" vertical="center"/>
    </xf>
    <xf numFmtId="3" fontId="18" fillId="11" borderId="8" xfId="0" applyNumberFormat="1" applyFont="1" applyFill="1" applyBorder="1" applyAlignment="1">
      <alignment vertical="center"/>
    </xf>
    <xf numFmtId="3" fontId="18" fillId="11" borderId="5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3" fontId="18" fillId="5" borderId="5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3" fontId="39" fillId="5" borderId="2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0" fontId="23" fillId="5" borderId="17" xfId="0" applyNumberFormat="1" applyFont="1" applyFill="1" applyBorder="1" applyAlignment="1">
      <alignment vertical="center" wrapText="1"/>
    </xf>
    <xf numFmtId="0" fontId="23" fillId="5" borderId="18" xfId="0" applyNumberFormat="1" applyFont="1" applyFill="1" applyBorder="1" applyAlignment="1">
      <alignment vertical="center" wrapText="1"/>
    </xf>
    <xf numFmtId="0" fontId="23" fillId="5" borderId="18" xfId="0" applyNumberFormat="1" applyFont="1" applyFill="1" applyBorder="1" applyAlignment="1">
      <alignment horizontal="center" vertical="center" wrapText="1"/>
    </xf>
    <xf numFmtId="3" fontId="23" fillId="5" borderId="19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" xfId="0" applyNumberFormat="1" applyFont="1" applyFill="1" applyBorder="1" applyAlignment="1">
      <alignment vertical="center" wrapText="1"/>
    </xf>
    <xf numFmtId="0" fontId="23" fillId="5" borderId="2" xfId="0" applyNumberFormat="1" applyFont="1" applyFill="1" applyBorder="1" applyAlignment="1">
      <alignment horizontal="center" vertical="center" wrapText="1"/>
    </xf>
    <xf numFmtId="3" fontId="23" fillId="5" borderId="2" xfId="0" applyNumberFormat="1" applyFont="1" applyFill="1" applyBorder="1" applyAlignment="1">
      <alignment horizontal="center" vertical="center" wrapText="1"/>
    </xf>
    <xf numFmtId="0" fontId="23" fillId="5" borderId="39" xfId="0" applyNumberFormat="1" applyFont="1" applyFill="1" applyBorder="1" applyAlignment="1">
      <alignment vertical="center" wrapText="1"/>
    </xf>
    <xf numFmtId="0" fontId="23" fillId="5" borderId="8" xfId="0" applyNumberFormat="1" applyFont="1" applyFill="1" applyBorder="1" applyAlignment="1">
      <alignment vertical="center" wrapText="1"/>
    </xf>
    <xf numFmtId="0" fontId="23" fillId="5" borderId="8" xfId="0" applyNumberFormat="1" applyFont="1" applyFill="1" applyBorder="1" applyAlignment="1">
      <alignment horizontal="center" vertical="center" wrapText="1"/>
    </xf>
    <xf numFmtId="3" fontId="23" fillId="5" borderId="31" xfId="0" applyNumberFormat="1" applyFont="1" applyFill="1" applyBorder="1" applyAlignment="1">
      <alignment horizontal="center" vertical="center" wrapText="1"/>
    </xf>
    <xf numFmtId="0" fontId="23" fillId="5" borderId="40" xfId="0" applyNumberFormat="1" applyFont="1" applyFill="1" applyBorder="1" applyAlignment="1">
      <alignment vertical="center" wrapText="1"/>
    </xf>
    <xf numFmtId="3" fontId="23" fillId="5" borderId="32" xfId="0" applyNumberFormat="1" applyFont="1" applyFill="1" applyBorder="1" applyAlignment="1">
      <alignment horizontal="center" vertical="center" wrapText="1"/>
    </xf>
    <xf numFmtId="0" fontId="23" fillId="5" borderId="41" xfId="0" applyNumberFormat="1" applyFont="1" applyFill="1" applyBorder="1" applyAlignment="1">
      <alignment vertical="center" wrapText="1"/>
    </xf>
    <xf numFmtId="0" fontId="23" fillId="5" borderId="5" xfId="0" applyNumberFormat="1" applyFont="1" applyFill="1" applyBorder="1" applyAlignment="1">
      <alignment vertical="center" wrapText="1"/>
    </xf>
    <xf numFmtId="0" fontId="23" fillId="5" borderId="5" xfId="0" applyNumberFormat="1" applyFont="1" applyFill="1" applyBorder="1" applyAlignment="1">
      <alignment horizontal="center" vertical="center" wrapText="1"/>
    </xf>
    <xf numFmtId="3" fontId="23" fillId="5" borderId="33" xfId="0" applyNumberFormat="1" applyFont="1" applyFill="1" applyBorder="1" applyAlignment="1">
      <alignment horizontal="center" vertical="center" wrapText="1"/>
    </xf>
    <xf numFmtId="0" fontId="23" fillId="5" borderId="12" xfId="0" applyNumberFormat="1" applyFont="1" applyFill="1" applyBorder="1" applyAlignment="1">
      <alignment vertical="center" wrapText="1"/>
    </xf>
    <xf numFmtId="3" fontId="25" fillId="10" borderId="6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3" fontId="15" fillId="7" borderId="1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35" fillId="0" borderId="26" xfId="0" applyNumberFormat="1" applyFont="1" applyFill="1" applyBorder="1" applyAlignment="1">
      <alignment horizontal="center" vertical="center"/>
    </xf>
    <xf numFmtId="3" fontId="35" fillId="0" borderId="27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8" fillId="11" borderId="8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5" fillId="13" borderId="14" xfId="0" applyNumberFormat="1" applyFont="1" applyFill="1" applyBorder="1" applyAlignment="1">
      <alignment vertical="center" wrapText="1"/>
    </xf>
    <xf numFmtId="2" fontId="25" fillId="13" borderId="8" xfId="0" applyNumberFormat="1" applyFont="1" applyFill="1" applyBorder="1" applyAlignment="1">
      <alignment horizontal="center" vertical="center" wrapText="1"/>
    </xf>
    <xf numFmtId="0" fontId="25" fillId="13" borderId="8" xfId="0" applyNumberFormat="1" applyFont="1" applyFill="1" applyBorder="1" applyAlignment="1">
      <alignment horizontal="center" vertical="center" wrapText="1"/>
    </xf>
    <xf numFmtId="0" fontId="25" fillId="13" borderId="3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25" fillId="3" borderId="5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0" fillId="11" borderId="8" xfId="0" applyFill="1" applyBorder="1"/>
    <xf numFmtId="0" fontId="20" fillId="5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3" fontId="0" fillId="11" borderId="8" xfId="0" applyNumberForma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3" fontId="18" fillId="4" borderId="12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/>
    </xf>
    <xf numFmtId="0" fontId="23" fillId="17" borderId="17" xfId="0" applyNumberFormat="1" applyFont="1" applyFill="1" applyBorder="1" applyAlignment="1">
      <alignment vertical="center" wrapText="1"/>
    </xf>
    <xf numFmtId="0" fontId="23" fillId="17" borderId="18" xfId="0" applyNumberFormat="1" applyFont="1" applyFill="1" applyBorder="1" applyAlignment="1">
      <alignment vertical="center" wrapText="1"/>
    </xf>
    <xf numFmtId="0" fontId="23" fillId="17" borderId="18" xfId="0" applyNumberFormat="1" applyFont="1" applyFill="1" applyBorder="1" applyAlignment="1">
      <alignment horizontal="center" vertical="center" wrapText="1"/>
    </xf>
    <xf numFmtId="3" fontId="23" fillId="17" borderId="19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 wrapText="1"/>
    </xf>
    <xf numFmtId="3" fontId="18" fillId="11" borderId="7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3" fontId="18" fillId="5" borderId="5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3" fontId="20" fillId="5" borderId="8" xfId="0" applyNumberFormat="1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 wrapText="1"/>
    </xf>
    <xf numFmtId="3" fontId="39" fillId="5" borderId="26" xfId="0" applyNumberFormat="1" applyFont="1" applyFill="1" applyBorder="1" applyAlignment="1">
      <alignment vertical="center"/>
    </xf>
    <xf numFmtId="3" fontId="39" fillId="5" borderId="25" xfId="0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center" vertical="center" textRotation="90" wrapText="1"/>
    </xf>
    <xf numFmtId="0" fontId="32" fillId="5" borderId="10" xfId="0" applyFont="1" applyFill="1" applyBorder="1" applyAlignment="1">
      <alignment horizontal="center" vertical="center" textRotation="90" wrapText="1"/>
    </xf>
    <xf numFmtId="3" fontId="40" fillId="5" borderId="10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3" fontId="40" fillId="4" borderId="1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27" xfId="0" applyNumberFormat="1" applyFont="1" applyFill="1" applyBorder="1" applyAlignment="1">
      <alignment horizontal="center" vertical="center"/>
    </xf>
    <xf numFmtId="3" fontId="40" fillId="5" borderId="25" xfId="0" applyNumberFormat="1" applyFont="1" applyFill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23" fillId="17" borderId="1" xfId="0" applyNumberFormat="1" applyFont="1" applyFill="1" applyBorder="1" applyAlignment="1">
      <alignment vertical="center" wrapText="1"/>
    </xf>
    <xf numFmtId="0" fontId="23" fillId="17" borderId="1" xfId="0" applyNumberFormat="1" applyFont="1" applyFill="1" applyBorder="1" applyAlignment="1">
      <alignment horizontal="center" vertical="center" wrapText="1"/>
    </xf>
    <xf numFmtId="3" fontId="23" fillId="17" borderId="1" xfId="0" applyNumberFormat="1" applyFont="1" applyFill="1" applyBorder="1" applyAlignment="1">
      <alignment horizontal="center" vertical="center" wrapText="1"/>
    </xf>
    <xf numFmtId="0" fontId="23" fillId="5" borderId="61" xfId="0" applyNumberFormat="1" applyFont="1" applyFill="1" applyBorder="1" applyAlignment="1">
      <alignment vertical="center" wrapText="1"/>
    </xf>
    <xf numFmtId="3" fontId="23" fillId="5" borderId="38" xfId="0" applyNumberFormat="1" applyFont="1" applyFill="1" applyBorder="1" applyAlignment="1">
      <alignment horizontal="center" vertical="center" wrapText="1"/>
    </xf>
    <xf numFmtId="3" fontId="36" fillId="5" borderId="0" xfId="0" applyNumberFormat="1" applyFont="1" applyFill="1" applyBorder="1" applyAlignment="1">
      <alignment horizontal="center" vertical="center"/>
    </xf>
    <xf numFmtId="3" fontId="36" fillId="5" borderId="10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textRotation="90"/>
    </xf>
    <xf numFmtId="0" fontId="49" fillId="0" borderId="0" xfId="0" applyFont="1"/>
    <xf numFmtId="0" fontId="50" fillId="0" borderId="46" xfId="0" applyFont="1" applyBorder="1" applyAlignment="1">
      <alignment vertical="center" textRotation="90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3" fontId="15" fillId="6" borderId="7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textRotation="90" wrapText="1"/>
    </xf>
    <xf numFmtId="0" fontId="31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/>
    </xf>
    <xf numFmtId="3" fontId="53" fillId="4" borderId="26" xfId="0" applyNumberFormat="1" applyFont="1" applyFill="1" applyBorder="1" applyAlignment="1">
      <alignment horizontal="center" vertical="center"/>
    </xf>
    <xf numFmtId="3" fontId="53" fillId="4" borderId="0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35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28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0" borderId="27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28" xfId="0" applyNumberFormat="1" applyFont="1" applyFill="1" applyBorder="1" applyAlignment="1">
      <alignment horizontal="center" vertical="center"/>
    </xf>
    <xf numFmtId="0" fontId="58" fillId="0" borderId="1" xfId="0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3" fontId="37" fillId="5" borderId="45" xfId="0" applyNumberFormat="1" applyFont="1" applyFill="1" applyBorder="1" applyAlignment="1">
      <alignment horizontal="center" vertical="center"/>
    </xf>
    <xf numFmtId="3" fontId="37" fillId="5" borderId="29" xfId="0" applyNumberFormat="1" applyFont="1" applyFill="1" applyBorder="1" applyAlignment="1">
      <alignment horizontal="center" vertical="center"/>
    </xf>
    <xf numFmtId="3" fontId="37" fillId="5" borderId="26" xfId="0" applyNumberFormat="1" applyFont="1" applyFill="1" applyBorder="1" applyAlignment="1">
      <alignment horizontal="center" vertical="center"/>
    </xf>
    <xf numFmtId="3" fontId="37" fillId="5" borderId="27" xfId="0" applyNumberFormat="1" applyFont="1" applyFill="1" applyBorder="1" applyAlignment="1">
      <alignment horizontal="center" vertical="center"/>
    </xf>
    <xf numFmtId="3" fontId="37" fillId="5" borderId="25" xfId="0" applyNumberFormat="1" applyFont="1" applyFill="1" applyBorder="1" applyAlignment="1">
      <alignment horizontal="center" vertical="center"/>
    </xf>
    <xf numFmtId="3" fontId="37" fillId="5" borderId="28" xfId="0" applyNumberFormat="1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 textRotation="90" wrapText="1"/>
    </xf>
    <xf numFmtId="0" fontId="14" fillId="15" borderId="23" xfId="0" applyFont="1" applyFill="1" applyBorder="1" applyAlignment="1">
      <alignment horizontal="center" vertical="center" textRotation="90" wrapText="1"/>
    </xf>
    <xf numFmtId="3" fontId="36" fillId="0" borderId="26" xfId="0" applyNumberFormat="1" applyFont="1" applyFill="1" applyBorder="1" applyAlignment="1">
      <alignment horizontal="center" vertical="center"/>
    </xf>
    <xf numFmtId="3" fontId="36" fillId="0" borderId="27" xfId="0" applyNumberFormat="1" applyFont="1" applyFill="1" applyBorder="1" applyAlignment="1">
      <alignment horizontal="center" vertical="center"/>
    </xf>
    <xf numFmtId="3" fontId="36" fillId="0" borderId="25" xfId="0" applyNumberFormat="1" applyFont="1" applyFill="1" applyBorder="1" applyAlignment="1">
      <alignment horizontal="center" vertical="center"/>
    </xf>
    <xf numFmtId="3" fontId="36" fillId="0" borderId="28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4" fillId="15" borderId="46" xfId="0" applyFont="1" applyFill="1" applyBorder="1" applyAlignment="1">
      <alignment horizontal="center" vertical="center" textRotation="90" wrapText="1"/>
    </xf>
    <xf numFmtId="0" fontId="31" fillId="11" borderId="43" xfId="0" applyFont="1" applyFill="1" applyBorder="1" applyAlignment="1">
      <alignment horizontal="center" vertical="center" wrapText="1"/>
    </xf>
    <xf numFmtId="0" fontId="31" fillId="11" borderId="44" xfId="0" applyFont="1" applyFill="1" applyBorder="1" applyAlignment="1">
      <alignment horizontal="center" vertical="center" wrapText="1"/>
    </xf>
    <xf numFmtId="0" fontId="31" fillId="11" borderId="22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1" fillId="11" borderId="42" xfId="0" applyFont="1" applyFill="1" applyBorder="1" applyAlignment="1">
      <alignment horizontal="center" vertical="center" wrapText="1"/>
    </xf>
    <xf numFmtId="0" fontId="31" fillId="11" borderId="13" xfId="0" applyFont="1" applyFill="1" applyBorder="1" applyAlignment="1">
      <alignment horizontal="center" vertical="center" wrapText="1"/>
    </xf>
    <xf numFmtId="3" fontId="37" fillId="11" borderId="45" xfId="0" applyNumberFormat="1" applyFont="1" applyFill="1" applyBorder="1" applyAlignment="1">
      <alignment horizontal="center" vertical="center"/>
    </xf>
    <xf numFmtId="3" fontId="37" fillId="11" borderId="29" xfId="0" applyNumberFormat="1" applyFont="1" applyFill="1" applyBorder="1" applyAlignment="1">
      <alignment horizontal="center" vertical="center"/>
    </xf>
    <xf numFmtId="3" fontId="37" fillId="11" borderId="26" xfId="0" applyNumberFormat="1" applyFont="1" applyFill="1" applyBorder="1" applyAlignment="1">
      <alignment horizontal="center" vertical="center"/>
    </xf>
    <xf numFmtId="3" fontId="37" fillId="11" borderId="27" xfId="0" applyNumberFormat="1" applyFont="1" applyFill="1" applyBorder="1" applyAlignment="1">
      <alignment horizontal="center" vertical="center"/>
    </xf>
    <xf numFmtId="3" fontId="37" fillId="11" borderId="25" xfId="0" applyNumberFormat="1" applyFont="1" applyFill="1" applyBorder="1" applyAlignment="1">
      <alignment horizontal="center" vertical="center"/>
    </xf>
    <xf numFmtId="3" fontId="37" fillId="11" borderId="28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3" fontId="36" fillId="0" borderId="45" xfId="0" applyNumberFormat="1" applyFont="1" applyFill="1" applyBorder="1" applyAlignment="1">
      <alignment horizontal="center" vertical="center"/>
    </xf>
    <xf numFmtId="3" fontId="36" fillId="0" borderId="29" xfId="0" applyNumberFormat="1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 wrapText="1"/>
    </xf>
    <xf numFmtId="0" fontId="31" fillId="5" borderId="4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3" fontId="40" fillId="0" borderId="45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25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37" fillId="11" borderId="9" xfId="0" applyNumberFormat="1" applyFont="1" applyFill="1" applyBorder="1" applyAlignment="1">
      <alignment horizontal="center" vertical="center"/>
    </xf>
    <xf numFmtId="3" fontId="37" fillId="11" borderId="0" xfId="0" applyNumberFormat="1" applyFont="1" applyFill="1" applyBorder="1" applyAlignment="1">
      <alignment horizontal="center" vertical="center"/>
    </xf>
    <xf numFmtId="3" fontId="37" fillId="11" borderId="10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textRotation="90"/>
    </xf>
    <xf numFmtId="0" fontId="44" fillId="0" borderId="23" xfId="0" applyFont="1" applyFill="1" applyBorder="1" applyAlignment="1">
      <alignment horizontal="center" vertical="center" textRotation="90"/>
    </xf>
    <xf numFmtId="0" fontId="44" fillId="0" borderId="29" xfId="0" applyFont="1" applyFill="1" applyBorder="1" applyAlignment="1">
      <alignment horizontal="center" vertical="center" textRotation="90"/>
    </xf>
    <xf numFmtId="0" fontId="44" fillId="0" borderId="27" xfId="0" applyFont="1" applyFill="1" applyBorder="1" applyAlignment="1">
      <alignment horizontal="center" vertical="center" textRotation="90"/>
    </xf>
    <xf numFmtId="3" fontId="40" fillId="4" borderId="9" xfId="0" applyNumberFormat="1" applyFont="1" applyFill="1" applyBorder="1" applyAlignment="1">
      <alignment horizontal="center" vertical="center"/>
    </xf>
    <xf numFmtId="3" fontId="40" fillId="4" borderId="29" xfId="0" applyNumberFormat="1" applyFont="1" applyFill="1" applyBorder="1" applyAlignment="1">
      <alignment horizontal="center" vertical="center"/>
    </xf>
    <xf numFmtId="3" fontId="40" fillId="4" borderId="0" xfId="0" applyNumberFormat="1" applyFont="1" applyFill="1" applyBorder="1" applyAlignment="1">
      <alignment horizontal="center" vertical="center"/>
    </xf>
    <xf numFmtId="3" fontId="40" fillId="4" borderId="27" xfId="0" applyNumberFormat="1" applyFont="1" applyFill="1" applyBorder="1" applyAlignment="1">
      <alignment horizontal="center" vertical="center"/>
    </xf>
    <xf numFmtId="3" fontId="40" fillId="4" borderId="10" xfId="0" applyNumberFormat="1" applyFont="1" applyFill="1" applyBorder="1" applyAlignment="1">
      <alignment horizontal="center" vertical="center"/>
    </xf>
    <xf numFmtId="3" fontId="40" fillId="4" borderId="28" xfId="0" applyNumberFormat="1" applyFont="1" applyFill="1" applyBorder="1" applyAlignment="1">
      <alignment horizontal="center" vertical="center"/>
    </xf>
    <xf numFmtId="3" fontId="40" fillId="5" borderId="9" xfId="0" applyNumberFormat="1" applyFont="1" applyFill="1" applyBorder="1" applyAlignment="1">
      <alignment horizontal="center" vertical="center"/>
    </xf>
    <xf numFmtId="3" fontId="40" fillId="5" borderId="29" xfId="0" applyNumberFormat="1" applyFont="1" applyFill="1" applyBorder="1" applyAlignment="1">
      <alignment horizontal="center" vertical="center"/>
    </xf>
    <xf numFmtId="3" fontId="40" fillId="5" borderId="0" xfId="0" applyNumberFormat="1" applyFont="1" applyFill="1" applyBorder="1" applyAlignment="1">
      <alignment horizontal="center" vertical="center"/>
    </xf>
    <xf numFmtId="3" fontId="40" fillId="5" borderId="27" xfId="0" applyNumberFormat="1" applyFont="1" applyFill="1" applyBorder="1" applyAlignment="1">
      <alignment horizontal="center" vertical="center"/>
    </xf>
    <xf numFmtId="3" fontId="40" fillId="5" borderId="10" xfId="0" applyNumberFormat="1" applyFont="1" applyFill="1" applyBorder="1" applyAlignment="1">
      <alignment horizontal="center" vertical="center"/>
    </xf>
    <xf numFmtId="3" fontId="40" fillId="5" borderId="28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1" fillId="11" borderId="9" xfId="0" applyFont="1" applyFill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 wrapText="1"/>
    </xf>
    <xf numFmtId="0" fontId="34" fillId="12" borderId="43" xfId="0" applyFont="1" applyFill="1" applyBorder="1" applyAlignment="1">
      <alignment horizontal="center" vertical="center"/>
    </xf>
    <xf numFmtId="0" fontId="34" fillId="12" borderId="9" xfId="0" applyFont="1" applyFill="1" applyBorder="1" applyAlignment="1">
      <alignment horizontal="center" vertical="center"/>
    </xf>
    <xf numFmtId="0" fontId="34" fillId="12" borderId="44" xfId="0" applyFont="1" applyFill="1" applyBorder="1" applyAlignment="1">
      <alignment horizontal="center" vertical="center"/>
    </xf>
    <xf numFmtId="0" fontId="34" fillId="12" borderId="22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24" xfId="0" applyFont="1" applyFill="1" applyBorder="1" applyAlignment="1">
      <alignment horizontal="center" vertical="center"/>
    </xf>
    <xf numFmtId="0" fontId="34" fillId="12" borderId="42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4" fillId="12" borderId="13" xfId="0" applyFont="1" applyFill="1" applyBorder="1" applyAlignment="1">
      <alignment horizontal="center" vertical="center"/>
    </xf>
    <xf numFmtId="3" fontId="40" fillId="11" borderId="9" xfId="0" applyNumberFormat="1" applyFont="1" applyFill="1" applyBorder="1" applyAlignment="1">
      <alignment horizontal="center" vertical="center"/>
    </xf>
    <xf numFmtId="3" fontId="40" fillId="11" borderId="29" xfId="0" applyNumberFormat="1" applyFont="1" applyFill="1" applyBorder="1" applyAlignment="1">
      <alignment horizontal="center" vertical="center"/>
    </xf>
    <xf numFmtId="3" fontId="40" fillId="11" borderId="10" xfId="0" applyNumberFormat="1" applyFont="1" applyFill="1" applyBorder="1" applyAlignment="1">
      <alignment horizontal="center" vertical="center"/>
    </xf>
    <xf numFmtId="3" fontId="40" fillId="11" borderId="28" xfId="0" applyNumberFormat="1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 textRotation="90" wrapText="1"/>
    </xf>
    <xf numFmtId="0" fontId="13" fillId="14" borderId="46" xfId="0" applyFont="1" applyFill="1" applyBorder="1" applyAlignment="1">
      <alignment horizontal="center" vertical="center" textRotation="90" wrapText="1"/>
    </xf>
    <xf numFmtId="3" fontId="40" fillId="11" borderId="45" xfId="0" applyNumberFormat="1" applyFont="1" applyFill="1" applyBorder="1" applyAlignment="1">
      <alignment horizontal="center" vertical="center"/>
    </xf>
    <xf numFmtId="3" fontId="40" fillId="11" borderId="25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3" fontId="40" fillId="0" borderId="27" xfId="0" applyNumberFormat="1" applyFont="1" applyFill="1" applyBorder="1" applyAlignment="1">
      <alignment horizontal="center" vertical="center"/>
    </xf>
    <xf numFmtId="3" fontId="40" fillId="0" borderId="28" xfId="0" applyNumberFormat="1" applyFont="1" applyFill="1" applyBorder="1" applyAlignment="1">
      <alignment horizontal="center" vertical="center"/>
    </xf>
    <xf numFmtId="3" fontId="37" fillId="5" borderId="60" xfId="0" applyNumberFormat="1" applyFont="1" applyFill="1" applyBorder="1" applyAlignment="1">
      <alignment horizontal="center" vertical="center"/>
    </xf>
    <xf numFmtId="3" fontId="37" fillId="5" borderId="0" xfId="0" applyNumberFormat="1" applyFont="1" applyFill="1" applyBorder="1" applyAlignment="1">
      <alignment horizontal="center" vertical="center"/>
    </xf>
    <xf numFmtId="3" fontId="37" fillId="5" borderId="10" xfId="0" applyNumberFormat="1" applyFont="1" applyFill="1" applyBorder="1" applyAlignment="1">
      <alignment horizontal="center" vertical="center"/>
    </xf>
    <xf numFmtId="3" fontId="37" fillId="5" borderId="9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3" fontId="36" fillId="0" borderId="26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 textRotation="90" wrapText="1"/>
    </xf>
    <xf numFmtId="0" fontId="42" fillId="4" borderId="23" xfId="0" applyFont="1" applyFill="1" applyBorder="1" applyAlignment="1">
      <alignment horizontal="center" vertical="center" textRotation="90" wrapText="1"/>
    </xf>
    <xf numFmtId="3" fontId="40" fillId="4" borderId="45" xfId="0" applyNumberFormat="1" applyFont="1" applyFill="1" applyBorder="1" applyAlignment="1">
      <alignment horizontal="center" vertical="center"/>
    </xf>
    <xf numFmtId="3" fontId="40" fillId="4" borderId="26" xfId="0" applyNumberFormat="1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wrapText="1"/>
    </xf>
    <xf numFmtId="0" fontId="18" fillId="0" borderId="48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0" fontId="43" fillId="4" borderId="43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 vertical="center" wrapText="1"/>
    </xf>
    <xf numFmtId="0" fontId="43" fillId="4" borderId="42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left" wrapText="1"/>
    </xf>
    <xf numFmtId="0" fontId="29" fillId="14" borderId="3" xfId="0" applyFont="1" applyFill="1" applyBorder="1" applyAlignment="1">
      <alignment horizontal="center" vertical="center" textRotation="90" wrapText="1"/>
    </xf>
    <xf numFmtId="0" fontId="29" fillId="14" borderId="23" xfId="0" applyFont="1" applyFill="1" applyBorder="1" applyAlignment="1">
      <alignment horizontal="center" vertical="center" textRotation="90" wrapText="1"/>
    </xf>
    <xf numFmtId="0" fontId="29" fillId="14" borderId="46" xfId="0" applyFont="1" applyFill="1" applyBorder="1" applyAlignment="1">
      <alignment horizontal="center" vertical="center" textRotation="90" wrapText="1"/>
    </xf>
    <xf numFmtId="3" fontId="53" fillId="11" borderId="45" xfId="0" applyNumberFormat="1" applyFont="1" applyFill="1" applyBorder="1" applyAlignment="1">
      <alignment horizontal="center" vertical="center"/>
    </xf>
    <xf numFmtId="3" fontId="53" fillId="11" borderId="9" xfId="0" applyNumberFormat="1" applyFont="1" applyFill="1" applyBorder="1" applyAlignment="1">
      <alignment horizontal="center" vertical="center"/>
    </xf>
    <xf numFmtId="3" fontId="53" fillId="11" borderId="29" xfId="0" applyNumberFormat="1" applyFont="1" applyFill="1" applyBorder="1" applyAlignment="1">
      <alignment horizontal="center" vertical="center"/>
    </xf>
    <xf numFmtId="3" fontId="53" fillId="11" borderId="26" xfId="0" applyNumberFormat="1" applyFont="1" applyFill="1" applyBorder="1" applyAlignment="1">
      <alignment horizontal="center" vertical="center"/>
    </xf>
    <xf numFmtId="3" fontId="53" fillId="11" borderId="0" xfId="0" applyNumberFormat="1" applyFont="1" applyFill="1" applyBorder="1" applyAlignment="1">
      <alignment horizontal="center" vertical="center"/>
    </xf>
    <xf numFmtId="3" fontId="53" fillId="11" borderId="27" xfId="0" applyNumberFormat="1" applyFont="1" applyFill="1" applyBorder="1" applyAlignment="1">
      <alignment horizontal="center" vertical="center"/>
    </xf>
    <xf numFmtId="3" fontId="53" fillId="11" borderId="25" xfId="0" applyNumberFormat="1" applyFont="1" applyFill="1" applyBorder="1" applyAlignment="1">
      <alignment horizontal="center" vertical="center"/>
    </xf>
    <xf numFmtId="3" fontId="53" fillId="11" borderId="10" xfId="0" applyNumberFormat="1" applyFont="1" applyFill="1" applyBorder="1" applyAlignment="1">
      <alignment horizontal="center" vertical="center"/>
    </xf>
    <xf numFmtId="3" fontId="53" fillId="11" borderId="28" xfId="0" applyNumberFormat="1" applyFont="1" applyFill="1" applyBorder="1" applyAlignment="1">
      <alignment horizontal="center" vertical="center"/>
    </xf>
    <xf numFmtId="3" fontId="40" fillId="4" borderId="25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textRotation="90" wrapText="1"/>
    </xf>
    <xf numFmtId="3" fontId="40" fillId="11" borderId="0" xfId="0" applyNumberFormat="1" applyFont="1" applyFill="1" applyBorder="1" applyAlignment="1">
      <alignment horizontal="center" vertical="center"/>
    </xf>
    <xf numFmtId="3" fontId="40" fillId="11" borderId="27" xfId="0" applyNumberFormat="1" applyFont="1" applyFill="1" applyBorder="1" applyAlignment="1">
      <alignment horizontal="center" vertical="center"/>
    </xf>
    <xf numFmtId="0" fontId="13" fillId="14" borderId="43" xfId="0" applyFont="1" applyFill="1" applyBorder="1" applyAlignment="1">
      <alignment horizontal="center" vertical="center" textRotation="90" wrapText="1"/>
    </xf>
    <xf numFmtId="0" fontId="13" fillId="14" borderId="22" xfId="0" applyFont="1" applyFill="1" applyBorder="1" applyAlignment="1">
      <alignment horizontal="center" vertical="center" textRotation="90" wrapText="1"/>
    </xf>
    <xf numFmtId="0" fontId="13" fillId="14" borderId="42" xfId="0" applyFont="1" applyFill="1" applyBorder="1" applyAlignment="1">
      <alignment horizontal="center" vertical="center" textRotation="90" wrapText="1"/>
    </xf>
    <xf numFmtId="3" fontId="36" fillId="0" borderId="25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40" fillId="11" borderId="26" xfId="0" applyNumberFormat="1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 textRotation="90" wrapText="1"/>
    </xf>
    <xf numFmtId="0" fontId="31" fillId="11" borderId="43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31" fillId="11" borderId="44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46" xfId="0" applyFont="1" applyBorder="1" applyAlignment="1">
      <alignment horizontal="left" wrapText="1"/>
    </xf>
    <xf numFmtId="0" fontId="31" fillId="4" borderId="4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 textRotation="90"/>
    </xf>
    <xf numFmtId="0" fontId="45" fillId="0" borderId="46" xfId="0" applyFont="1" applyBorder="1" applyAlignment="1">
      <alignment horizontal="center" vertical="center" textRotation="90"/>
    </xf>
    <xf numFmtId="0" fontId="22" fillId="0" borderId="50" xfId="0" applyFont="1" applyBorder="1" applyAlignment="1">
      <alignment horizontal="center" vertical="center" textRotation="90"/>
    </xf>
    <xf numFmtId="0" fontId="22" fillId="0" borderId="51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31" fillId="11" borderId="39" xfId="0" applyFont="1" applyFill="1" applyBorder="1" applyAlignment="1">
      <alignment horizontal="center" vertical="center" wrapText="1"/>
    </xf>
    <xf numFmtId="0" fontId="31" fillId="11" borderId="4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46" xfId="0" applyBorder="1" applyAlignment="1">
      <alignment horizontal="left"/>
    </xf>
    <xf numFmtId="0" fontId="34" fillId="4" borderId="9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1" fillId="11" borderId="8" xfId="0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left" wrapText="1"/>
    </xf>
    <xf numFmtId="0" fontId="16" fillId="4" borderId="22" xfId="0" applyFont="1" applyFill="1" applyBorder="1" applyAlignment="1">
      <alignment horizontal="left" wrapText="1"/>
    </xf>
    <xf numFmtId="0" fontId="22" fillId="0" borderId="4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 textRotation="90"/>
    </xf>
    <xf numFmtId="0" fontId="44" fillId="0" borderId="46" xfId="0" applyFont="1" applyBorder="1" applyAlignment="1">
      <alignment horizontal="center" vertical="center" textRotation="90"/>
    </xf>
    <xf numFmtId="3" fontId="36" fillId="0" borderId="45" xfId="0" applyNumberFormat="1" applyFont="1" applyBorder="1" applyAlignment="1">
      <alignment horizontal="center" vertical="center"/>
    </xf>
    <xf numFmtId="3" fontId="36" fillId="0" borderId="9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40" fillId="5" borderId="26" xfId="0" applyNumberFormat="1" applyFont="1" applyFill="1" applyBorder="1" applyAlignment="1">
      <alignment horizontal="center" vertical="center"/>
    </xf>
    <xf numFmtId="3" fontId="40" fillId="5" borderId="25" xfId="0" applyNumberFormat="1" applyFont="1" applyFill="1" applyBorder="1" applyAlignment="1">
      <alignment horizontal="center" vertical="center"/>
    </xf>
    <xf numFmtId="3" fontId="53" fillId="12" borderId="45" xfId="0" applyNumberFormat="1" applyFont="1" applyFill="1" applyBorder="1" applyAlignment="1">
      <alignment horizontal="center" vertical="center"/>
    </xf>
    <xf numFmtId="3" fontId="53" fillId="12" borderId="29" xfId="0" applyNumberFormat="1" applyFont="1" applyFill="1" applyBorder="1" applyAlignment="1">
      <alignment horizontal="center" vertical="center"/>
    </xf>
    <xf numFmtId="3" fontId="53" fillId="12" borderId="26" xfId="0" applyNumberFormat="1" applyFont="1" applyFill="1" applyBorder="1" applyAlignment="1">
      <alignment horizontal="center" vertical="center"/>
    </xf>
    <xf numFmtId="3" fontId="53" fillId="12" borderId="27" xfId="0" applyNumberFormat="1" applyFont="1" applyFill="1" applyBorder="1" applyAlignment="1">
      <alignment horizontal="center" vertical="center"/>
    </xf>
    <xf numFmtId="3" fontId="53" fillId="12" borderId="25" xfId="0" applyNumberFormat="1" applyFont="1" applyFill="1" applyBorder="1" applyAlignment="1">
      <alignment horizontal="center" vertical="center"/>
    </xf>
    <xf numFmtId="3" fontId="53" fillId="12" borderId="28" xfId="0" applyNumberFormat="1" applyFont="1" applyFill="1" applyBorder="1" applyAlignment="1">
      <alignment horizontal="center" vertical="center"/>
    </xf>
    <xf numFmtId="3" fontId="53" fillId="4" borderId="9" xfId="0" applyNumberFormat="1" applyFont="1" applyFill="1" applyBorder="1" applyAlignment="1">
      <alignment horizontal="center" vertical="center"/>
    </xf>
    <xf numFmtId="3" fontId="53" fillId="4" borderId="29" xfId="0" applyNumberFormat="1" applyFont="1" applyFill="1" applyBorder="1" applyAlignment="1">
      <alignment horizontal="center" vertical="center"/>
    </xf>
    <xf numFmtId="3" fontId="53" fillId="4" borderId="0" xfId="0" applyNumberFormat="1" applyFont="1" applyFill="1" applyBorder="1" applyAlignment="1">
      <alignment horizontal="center" vertical="center"/>
    </xf>
    <xf numFmtId="3" fontId="53" fillId="4" borderId="27" xfId="0" applyNumberFormat="1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 vertical="center" textRotation="90"/>
    </xf>
    <xf numFmtId="0" fontId="31" fillId="11" borderId="47" xfId="0" applyFont="1" applyFill="1" applyBorder="1" applyAlignment="1">
      <alignment horizontal="center" vertical="center" wrapText="1"/>
    </xf>
    <xf numFmtId="0" fontId="31" fillId="11" borderId="48" xfId="0" applyFont="1" applyFill="1" applyBorder="1" applyAlignment="1">
      <alignment horizontal="center" vertical="center" wrapText="1"/>
    </xf>
    <xf numFmtId="0" fontId="31" fillId="11" borderId="49" xfId="0" applyFont="1" applyFill="1" applyBorder="1" applyAlignment="1">
      <alignment horizontal="center" vertical="center" wrapText="1"/>
    </xf>
    <xf numFmtId="3" fontId="37" fillId="11" borderId="54" xfId="0" applyNumberFormat="1" applyFont="1" applyFill="1" applyBorder="1" applyAlignment="1">
      <alignment horizontal="center" vertical="center"/>
    </xf>
    <xf numFmtId="3" fontId="37" fillId="11" borderId="55" xfId="0" applyNumberFormat="1" applyFont="1" applyFill="1" applyBorder="1" applyAlignment="1">
      <alignment horizontal="center" vertical="center"/>
    </xf>
    <xf numFmtId="3" fontId="37" fillId="11" borderId="56" xfId="0" applyNumberFormat="1" applyFont="1" applyFill="1" applyBorder="1" applyAlignment="1">
      <alignment horizontal="center" vertical="center"/>
    </xf>
    <xf numFmtId="3" fontId="39" fillId="5" borderId="26" xfId="0" applyNumberFormat="1" applyFont="1" applyFill="1" applyBorder="1" applyAlignment="1">
      <alignment horizontal="center" vertical="center"/>
    </xf>
    <xf numFmtId="3" fontId="39" fillId="5" borderId="25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3" fontId="15" fillId="5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39" fillId="5" borderId="45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35" fillId="0" borderId="26" xfId="0" applyNumberFormat="1" applyFont="1" applyFill="1" applyBorder="1" applyAlignment="1">
      <alignment horizontal="center" vertical="center"/>
    </xf>
    <xf numFmtId="3" fontId="35" fillId="0" borderId="27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3" fontId="35" fillId="0" borderId="28" xfId="0" applyNumberFormat="1" applyFont="1" applyFill="1" applyBorder="1" applyAlignment="1">
      <alignment horizontal="center" vertical="center"/>
    </xf>
    <xf numFmtId="3" fontId="40" fillId="8" borderId="43" xfId="0" applyNumberFormat="1" applyFont="1" applyFill="1" applyBorder="1" applyAlignment="1">
      <alignment horizontal="center" vertical="center"/>
    </xf>
    <xf numFmtId="3" fontId="40" fillId="8" borderId="29" xfId="0" applyNumberFormat="1" applyFont="1" applyFill="1" applyBorder="1" applyAlignment="1">
      <alignment horizontal="center" vertical="center"/>
    </xf>
    <xf numFmtId="3" fontId="40" fillId="8" borderId="22" xfId="0" applyNumberFormat="1" applyFont="1" applyFill="1" applyBorder="1" applyAlignment="1">
      <alignment horizontal="center" vertical="center"/>
    </xf>
    <xf numFmtId="3" fontId="40" fillId="8" borderId="27" xfId="0" applyNumberFormat="1" applyFont="1" applyFill="1" applyBorder="1" applyAlignment="1">
      <alignment horizontal="center" vertical="center"/>
    </xf>
    <xf numFmtId="3" fontId="40" fillId="8" borderId="42" xfId="0" applyNumberFormat="1" applyFont="1" applyFill="1" applyBorder="1" applyAlignment="1">
      <alignment horizontal="center" vertical="center"/>
    </xf>
    <xf numFmtId="3" fontId="40" fillId="8" borderId="28" xfId="0" applyNumberFormat="1" applyFont="1" applyFill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40" fillId="11" borderId="43" xfId="0" applyNumberFormat="1" applyFont="1" applyFill="1" applyBorder="1" applyAlignment="1">
      <alignment horizontal="center" vertical="center"/>
    </xf>
    <xf numFmtId="3" fontId="40" fillId="11" borderId="22" xfId="0" applyNumberFormat="1" applyFont="1" applyFill="1" applyBorder="1" applyAlignment="1">
      <alignment horizontal="center" vertical="center"/>
    </xf>
    <xf numFmtId="3" fontId="40" fillId="11" borderId="42" xfId="0" applyNumberFormat="1" applyFont="1" applyFill="1" applyBorder="1" applyAlignment="1">
      <alignment horizontal="center" vertical="center"/>
    </xf>
    <xf numFmtId="0" fontId="40" fillId="11" borderId="45" xfId="0" applyFont="1" applyFill="1" applyBorder="1" applyAlignment="1">
      <alignment horizontal="center" vertical="center" wrapText="1"/>
    </xf>
    <xf numFmtId="0" fontId="40" fillId="11" borderId="29" xfId="0" applyFont="1" applyFill="1" applyBorder="1" applyAlignment="1">
      <alignment horizontal="center" vertical="center" wrapText="1"/>
    </xf>
    <xf numFmtId="0" fontId="40" fillId="11" borderId="26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center" vertical="center" wrapText="1"/>
    </xf>
    <xf numFmtId="0" fontId="40" fillId="11" borderId="25" xfId="0" applyFont="1" applyFill="1" applyBorder="1" applyAlignment="1">
      <alignment horizontal="center" vertical="center" wrapText="1"/>
    </xf>
    <xf numFmtId="0" fontId="40" fillId="11" borderId="28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left" wrapText="1"/>
    </xf>
    <xf numFmtId="3" fontId="37" fillId="12" borderId="54" xfId="0" applyNumberFormat="1" applyFont="1" applyFill="1" applyBorder="1" applyAlignment="1">
      <alignment horizontal="center" vertical="center"/>
    </xf>
    <xf numFmtId="3" fontId="37" fillId="12" borderId="55" xfId="0" applyNumberFormat="1" applyFont="1" applyFill="1" applyBorder="1" applyAlignment="1">
      <alignment horizontal="center" vertical="center"/>
    </xf>
    <xf numFmtId="3" fontId="37" fillId="12" borderId="56" xfId="0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 textRotation="90"/>
    </xf>
    <xf numFmtId="0" fontId="48" fillId="0" borderId="23" xfId="0" applyFont="1" applyBorder="1" applyAlignment="1">
      <alignment horizontal="center" vertical="center" textRotation="90"/>
    </xf>
    <xf numFmtId="0" fontId="48" fillId="0" borderId="46" xfId="0" applyFont="1" applyBorder="1" applyAlignment="1">
      <alignment horizontal="center" vertical="center" textRotation="90"/>
    </xf>
    <xf numFmtId="0" fontId="45" fillId="0" borderId="3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45" fillId="0" borderId="46" xfId="0" applyFont="1" applyBorder="1" applyAlignment="1">
      <alignment horizontal="center" vertical="center" textRotation="90" wrapText="1"/>
    </xf>
    <xf numFmtId="0" fontId="2" fillId="11" borderId="9" xfId="0" applyFont="1" applyFill="1" applyBorder="1" applyAlignment="1">
      <alignment horizontal="center" vertical="center" wrapText="1"/>
    </xf>
    <xf numFmtId="0" fontId="36" fillId="11" borderId="44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21" fillId="0" borderId="3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wrapText="1"/>
    </xf>
    <xf numFmtId="0" fontId="34" fillId="12" borderId="47" xfId="0" applyFont="1" applyFill="1" applyBorder="1" applyAlignment="1">
      <alignment horizontal="center" vertical="center" wrapText="1"/>
    </xf>
    <xf numFmtId="0" fontId="34" fillId="12" borderId="48" xfId="0" applyFont="1" applyFill="1" applyBorder="1" applyAlignment="1">
      <alignment horizontal="center" vertical="center" wrapText="1"/>
    </xf>
    <xf numFmtId="0" fontId="34" fillId="12" borderId="4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4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21" fillId="0" borderId="29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textRotation="90" wrapText="1"/>
    </xf>
    <xf numFmtId="0" fontId="46" fillId="0" borderId="23" xfId="0" applyFont="1" applyBorder="1" applyAlignment="1">
      <alignment horizontal="center" vertical="center" textRotation="90" wrapText="1"/>
    </xf>
    <xf numFmtId="0" fontId="46" fillId="0" borderId="46" xfId="0" applyFont="1" applyBorder="1" applyAlignment="1">
      <alignment horizontal="center" vertical="center" textRotation="90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44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36" fillId="8" borderId="44" xfId="0" applyFont="1" applyFill="1" applyBorder="1" applyAlignment="1">
      <alignment horizontal="center" vertical="center" wrapText="1"/>
    </xf>
    <xf numFmtId="0" fontId="36" fillId="8" borderId="22" xfId="0" applyFont="1" applyFill="1" applyBorder="1" applyAlignment="1">
      <alignment horizontal="center" vertical="center" wrapText="1"/>
    </xf>
    <xf numFmtId="0" fontId="36" fillId="8" borderId="24" xfId="0" applyFont="1" applyFill="1" applyBorder="1" applyAlignment="1">
      <alignment horizontal="center" vertical="center" wrapText="1"/>
    </xf>
    <xf numFmtId="0" fontId="36" fillId="8" borderId="42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left" wrapText="1"/>
    </xf>
    <xf numFmtId="0" fontId="2" fillId="8" borderId="9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3" fontId="39" fillId="5" borderId="0" xfId="0" applyNumberFormat="1" applyFont="1" applyFill="1" applyBorder="1" applyAlignment="1">
      <alignment horizontal="center" vertical="center"/>
    </xf>
    <xf numFmtId="3" fontId="39" fillId="5" borderId="10" xfId="0" applyNumberFormat="1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3" fontId="31" fillId="5" borderId="45" xfId="0" applyNumberFormat="1" applyFont="1" applyFill="1" applyBorder="1" applyAlignment="1">
      <alignment horizontal="center" vertical="center"/>
    </xf>
    <xf numFmtId="3" fontId="31" fillId="5" borderId="26" xfId="0" applyNumberFormat="1" applyFont="1" applyFill="1" applyBorder="1" applyAlignment="1">
      <alignment horizontal="center" vertical="center"/>
    </xf>
    <xf numFmtId="3" fontId="31" fillId="5" borderId="25" xfId="0" applyNumberFormat="1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 textRotation="90"/>
    </xf>
    <xf numFmtId="0" fontId="50" fillId="0" borderId="23" xfId="0" applyFont="1" applyBorder="1" applyAlignment="1">
      <alignment horizontal="center" vertical="center" textRotation="90"/>
    </xf>
    <xf numFmtId="3" fontId="40" fillId="4" borderId="43" xfId="0" applyNumberFormat="1" applyFont="1" applyFill="1" applyBorder="1" applyAlignment="1">
      <alignment horizontal="center" vertical="center"/>
    </xf>
    <xf numFmtId="3" fontId="40" fillId="4" borderId="22" xfId="0" applyNumberFormat="1" applyFont="1" applyFill="1" applyBorder="1" applyAlignment="1">
      <alignment horizontal="center" vertical="center"/>
    </xf>
    <xf numFmtId="3" fontId="40" fillId="4" borderId="42" xfId="0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vertical="center" textRotation="90"/>
    </xf>
    <xf numFmtId="0" fontId="39" fillId="0" borderId="46" xfId="0" applyFont="1" applyBorder="1" applyAlignment="1">
      <alignment horizontal="center" vertical="center" textRotation="90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48" fillId="0" borderId="43" xfId="0" applyFont="1" applyBorder="1" applyAlignment="1">
      <alignment horizontal="center" vertical="center" textRotation="90"/>
    </xf>
    <xf numFmtId="0" fontId="48" fillId="0" borderId="22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left" wrapText="1"/>
    </xf>
    <xf numFmtId="0" fontId="34" fillId="11" borderId="43" xfId="0" applyFont="1" applyFill="1" applyBorder="1" applyAlignment="1">
      <alignment horizontal="center" vertical="center"/>
    </xf>
    <xf numFmtId="0" fontId="34" fillId="11" borderId="22" xfId="0" applyFont="1" applyFill="1" applyBorder="1" applyAlignment="1">
      <alignment horizontal="center" vertical="center"/>
    </xf>
    <xf numFmtId="0" fontId="34" fillId="11" borderId="42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3" fontId="55" fillId="5" borderId="45" xfId="0" applyNumberFormat="1" applyFont="1" applyFill="1" applyBorder="1" applyAlignment="1">
      <alignment horizontal="center" vertical="center"/>
    </xf>
    <xf numFmtId="3" fontId="55" fillId="5" borderId="29" xfId="0" applyNumberFormat="1" applyFont="1" applyFill="1" applyBorder="1" applyAlignment="1">
      <alignment horizontal="center" vertical="center"/>
    </xf>
    <xf numFmtId="3" fontId="55" fillId="5" borderId="25" xfId="0" applyNumberFormat="1" applyFont="1" applyFill="1" applyBorder="1" applyAlignment="1">
      <alignment horizontal="center" vertical="center"/>
    </xf>
    <xf numFmtId="3" fontId="55" fillId="5" borderId="28" xfId="0" applyNumberFormat="1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 wrapText="1"/>
    </xf>
    <xf numFmtId="0" fontId="31" fillId="7" borderId="44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4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3" fontId="55" fillId="7" borderId="45" xfId="0" applyNumberFormat="1" applyFont="1" applyFill="1" applyBorder="1" applyAlignment="1">
      <alignment horizontal="center" vertical="center"/>
    </xf>
    <xf numFmtId="3" fontId="55" fillId="7" borderId="29" xfId="0" applyNumberFormat="1" applyFont="1" applyFill="1" applyBorder="1" applyAlignment="1">
      <alignment horizontal="center" vertical="center"/>
    </xf>
    <xf numFmtId="3" fontId="55" fillId="7" borderId="26" xfId="0" applyNumberFormat="1" applyFont="1" applyFill="1" applyBorder="1" applyAlignment="1">
      <alignment horizontal="center" vertical="center"/>
    </xf>
    <xf numFmtId="3" fontId="55" fillId="7" borderId="27" xfId="0" applyNumberFormat="1" applyFont="1" applyFill="1" applyBorder="1" applyAlignment="1">
      <alignment horizontal="center" vertical="center"/>
    </xf>
    <xf numFmtId="3" fontId="55" fillId="7" borderId="25" xfId="0" applyNumberFormat="1" applyFont="1" applyFill="1" applyBorder="1" applyAlignment="1">
      <alignment horizontal="center" vertical="center"/>
    </xf>
    <xf numFmtId="3" fontId="55" fillId="7" borderId="28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 textRotation="90" wrapText="1"/>
    </xf>
    <xf numFmtId="0" fontId="1" fillId="14" borderId="46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3" fillId="6" borderId="23" xfId="0" applyFont="1" applyFill="1" applyBorder="1" applyAlignment="1">
      <alignment horizontal="center" vertical="center" textRotation="90" wrapText="1"/>
    </xf>
    <xf numFmtId="0" fontId="13" fillId="6" borderId="46" xfId="0" applyFont="1" applyFill="1" applyBorder="1" applyAlignment="1">
      <alignment horizontal="center" vertical="center" textRotation="90" wrapText="1"/>
    </xf>
    <xf numFmtId="0" fontId="31" fillId="6" borderId="43" xfId="0" applyFont="1" applyFill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6" borderId="42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3" fontId="13" fillId="0" borderId="58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3" fontId="55" fillId="11" borderId="45" xfId="0" applyNumberFormat="1" applyFont="1" applyFill="1" applyBorder="1" applyAlignment="1">
      <alignment horizontal="center" vertical="center"/>
    </xf>
    <xf numFmtId="3" fontId="55" fillId="11" borderId="29" xfId="0" applyNumberFormat="1" applyFont="1" applyFill="1" applyBorder="1" applyAlignment="1">
      <alignment horizontal="center" vertical="center"/>
    </xf>
    <xf numFmtId="3" fontId="55" fillId="11" borderId="26" xfId="0" applyNumberFormat="1" applyFont="1" applyFill="1" applyBorder="1" applyAlignment="1">
      <alignment horizontal="center" vertical="center"/>
    </xf>
    <xf numFmtId="3" fontId="55" fillId="11" borderId="27" xfId="0" applyNumberFormat="1" applyFont="1" applyFill="1" applyBorder="1" applyAlignment="1">
      <alignment horizontal="center" vertical="center"/>
    </xf>
    <xf numFmtId="3" fontId="55" fillId="11" borderId="25" xfId="0" applyNumberFormat="1" applyFont="1" applyFill="1" applyBorder="1" applyAlignment="1">
      <alignment horizontal="center" vertical="center"/>
    </xf>
    <xf numFmtId="3" fontId="55" fillId="11" borderId="28" xfId="0" applyNumberFormat="1" applyFont="1" applyFill="1" applyBorder="1" applyAlignment="1">
      <alignment horizontal="center" vertical="center"/>
    </xf>
    <xf numFmtId="3" fontId="55" fillId="6" borderId="43" xfId="0" applyNumberFormat="1" applyFont="1" applyFill="1" applyBorder="1" applyAlignment="1">
      <alignment horizontal="center" vertical="center"/>
    </xf>
    <xf numFmtId="3" fontId="55" fillId="6" borderId="29" xfId="0" applyNumberFormat="1" applyFont="1" applyFill="1" applyBorder="1" applyAlignment="1">
      <alignment horizontal="center" vertical="center"/>
    </xf>
    <xf numFmtId="3" fontId="55" fillId="6" borderId="22" xfId="0" applyNumberFormat="1" applyFont="1" applyFill="1" applyBorder="1" applyAlignment="1">
      <alignment horizontal="center" vertical="center"/>
    </xf>
    <xf numFmtId="3" fontId="55" fillId="6" borderId="27" xfId="0" applyNumberFormat="1" applyFont="1" applyFill="1" applyBorder="1" applyAlignment="1">
      <alignment horizontal="center" vertical="center"/>
    </xf>
    <xf numFmtId="3" fontId="55" fillId="6" borderId="9" xfId="0" applyNumberFormat="1" applyFont="1" applyFill="1" applyBorder="1" applyAlignment="1">
      <alignment horizontal="center" vertical="center"/>
    </xf>
    <xf numFmtId="3" fontId="55" fillId="6" borderId="0" xfId="0" applyNumberFormat="1" applyFont="1" applyFill="1" applyBorder="1" applyAlignment="1">
      <alignment horizontal="center" vertical="center"/>
    </xf>
    <xf numFmtId="3" fontId="55" fillId="6" borderId="10" xfId="0" applyNumberFormat="1" applyFont="1" applyFill="1" applyBorder="1" applyAlignment="1">
      <alignment horizontal="center" vertical="center"/>
    </xf>
    <xf numFmtId="3" fontId="55" fillId="6" borderId="28" xfId="0" applyNumberFormat="1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 textRotation="90" wrapText="1"/>
    </xf>
    <xf numFmtId="0" fontId="13" fillId="11" borderId="50" xfId="0" applyFont="1" applyFill="1" applyBorder="1" applyAlignment="1">
      <alignment horizontal="center" vertical="center" textRotation="90" wrapText="1"/>
    </xf>
    <xf numFmtId="0" fontId="13" fillId="11" borderId="51" xfId="0" applyFont="1" applyFill="1" applyBorder="1" applyAlignment="1">
      <alignment horizontal="center" vertical="center" textRotation="90" wrapText="1"/>
    </xf>
    <xf numFmtId="0" fontId="46" fillId="0" borderId="3" xfId="0" applyFont="1" applyBorder="1" applyAlignment="1">
      <alignment horizontal="center" vertical="center" textRotation="90"/>
    </xf>
    <xf numFmtId="0" fontId="46" fillId="0" borderId="23" xfId="0" applyFont="1" applyBorder="1" applyAlignment="1">
      <alignment horizontal="center" vertical="center" textRotation="90"/>
    </xf>
    <xf numFmtId="0" fontId="46" fillId="0" borderId="46" xfId="0" applyFont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18" fillId="0" borderId="46" xfId="0" applyFont="1" applyFill="1" applyBorder="1" applyAlignment="1">
      <alignment horizontal="left" wrapText="1"/>
    </xf>
    <xf numFmtId="0" fontId="2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3" fontId="31" fillId="5" borderId="9" xfId="0" applyNumberFormat="1" applyFont="1" applyFill="1" applyBorder="1" applyAlignment="1">
      <alignment horizontal="center" vertical="center"/>
    </xf>
    <xf numFmtId="3" fontId="31" fillId="5" borderId="29" xfId="0" applyNumberFormat="1" applyFont="1" applyFill="1" applyBorder="1" applyAlignment="1">
      <alignment horizontal="center" vertical="center"/>
    </xf>
    <xf numFmtId="3" fontId="31" fillId="5" borderId="0" xfId="0" applyNumberFormat="1" applyFont="1" applyFill="1" applyBorder="1" applyAlignment="1">
      <alignment horizontal="center" vertical="center"/>
    </xf>
    <xf numFmtId="3" fontId="31" fillId="5" borderId="27" xfId="0" applyNumberFormat="1" applyFont="1" applyFill="1" applyBorder="1" applyAlignment="1">
      <alignment horizontal="center" vertical="center"/>
    </xf>
    <xf numFmtId="3" fontId="31" fillId="5" borderId="10" xfId="0" applyNumberFormat="1" applyFont="1" applyFill="1" applyBorder="1" applyAlignment="1">
      <alignment horizontal="center" vertical="center"/>
    </xf>
    <xf numFmtId="3" fontId="31" fillId="5" borderId="2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3" fontId="31" fillId="7" borderId="9" xfId="0" applyNumberFormat="1" applyFont="1" applyFill="1" applyBorder="1" applyAlignment="1">
      <alignment horizontal="center" vertical="center"/>
    </xf>
    <xf numFmtId="3" fontId="31" fillId="7" borderId="29" xfId="0" applyNumberFormat="1" applyFont="1" applyFill="1" applyBorder="1" applyAlignment="1">
      <alignment horizontal="center" vertical="center"/>
    </xf>
    <xf numFmtId="3" fontId="31" fillId="7" borderId="0" xfId="0" applyNumberFormat="1" applyFont="1" applyFill="1" applyBorder="1" applyAlignment="1">
      <alignment horizontal="center" vertical="center"/>
    </xf>
    <xf numFmtId="3" fontId="31" fillId="7" borderId="27" xfId="0" applyNumberFormat="1" applyFont="1" applyFill="1" applyBorder="1" applyAlignment="1">
      <alignment horizontal="center" vertical="center"/>
    </xf>
    <xf numFmtId="3" fontId="31" fillId="7" borderId="10" xfId="0" applyNumberFormat="1" applyFont="1" applyFill="1" applyBorder="1" applyAlignment="1">
      <alignment horizontal="center" vertical="center"/>
    </xf>
    <xf numFmtId="3" fontId="31" fillId="7" borderId="28" xfId="0" applyNumberFormat="1" applyFont="1" applyFill="1" applyBorder="1" applyAlignment="1">
      <alignment horizontal="center" vertical="center"/>
    </xf>
    <xf numFmtId="3" fontId="53" fillId="7" borderId="54" xfId="0" applyNumberFormat="1" applyFont="1" applyFill="1" applyBorder="1" applyAlignment="1">
      <alignment horizontal="center" vertical="center"/>
    </xf>
    <xf numFmtId="3" fontId="53" fillId="7" borderId="55" xfId="0" applyNumberFormat="1" applyFont="1" applyFill="1" applyBorder="1" applyAlignment="1">
      <alignment horizontal="center" vertical="center"/>
    </xf>
    <xf numFmtId="3" fontId="53" fillId="7" borderId="56" xfId="0" applyNumberFormat="1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 wrapText="1"/>
    </xf>
    <xf numFmtId="0" fontId="31" fillId="7" borderId="48" xfId="0" applyFont="1" applyFill="1" applyBorder="1" applyAlignment="1">
      <alignment horizontal="center" vertical="center" wrapText="1"/>
    </xf>
    <xf numFmtId="0" fontId="31" fillId="7" borderId="49" xfId="0" applyFont="1" applyFill="1" applyBorder="1" applyAlignment="1">
      <alignment horizontal="center" vertical="center" wrapText="1"/>
    </xf>
    <xf numFmtId="3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3" fontId="36" fillId="5" borderId="10" xfId="0" applyNumberFormat="1" applyFont="1" applyFill="1" applyBorder="1" applyAlignment="1">
      <alignment horizontal="center" vertical="center"/>
    </xf>
    <xf numFmtId="3" fontId="40" fillId="7" borderId="54" xfId="0" applyNumberFormat="1" applyFont="1" applyFill="1" applyBorder="1" applyAlignment="1">
      <alignment horizontal="center" vertical="center"/>
    </xf>
    <xf numFmtId="3" fontId="40" fillId="7" borderId="55" xfId="0" applyNumberFormat="1" applyFont="1" applyFill="1" applyBorder="1" applyAlignment="1">
      <alignment horizontal="center" vertical="center"/>
    </xf>
    <xf numFmtId="3" fontId="40" fillId="7" borderId="56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3" fontId="36" fillId="0" borderId="45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center"/>
    </xf>
    <xf numFmtId="3" fontId="36" fillId="0" borderId="29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3" fontId="36" fillId="0" borderId="25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36" fillId="0" borderId="28" xfId="0" applyNumberFormat="1" applyFont="1" applyBorder="1" applyAlignment="1">
      <alignment horizontal="center"/>
    </xf>
    <xf numFmtId="3" fontId="53" fillId="5" borderId="9" xfId="0" applyNumberFormat="1" applyFont="1" applyFill="1" applyBorder="1" applyAlignment="1">
      <alignment horizontal="center" vertical="center"/>
    </xf>
    <xf numFmtId="3" fontId="53" fillId="5" borderId="29" xfId="0" applyNumberFormat="1" applyFont="1" applyFill="1" applyBorder="1" applyAlignment="1">
      <alignment horizontal="center" vertical="center"/>
    </xf>
    <xf numFmtId="3" fontId="53" fillId="5" borderId="0" xfId="0" applyNumberFormat="1" applyFont="1" applyFill="1" applyBorder="1" applyAlignment="1">
      <alignment horizontal="center" vertical="center"/>
    </xf>
    <xf numFmtId="3" fontId="53" fillId="5" borderId="27" xfId="0" applyNumberFormat="1" applyFont="1" applyFill="1" applyBorder="1" applyAlignment="1">
      <alignment horizontal="center" vertical="center"/>
    </xf>
    <xf numFmtId="3" fontId="53" fillId="5" borderId="10" xfId="0" applyNumberFormat="1" applyFont="1" applyFill="1" applyBorder="1" applyAlignment="1">
      <alignment horizontal="center" vertical="center"/>
    </xf>
    <xf numFmtId="3" fontId="53" fillId="5" borderId="28" xfId="0" applyNumberFormat="1" applyFont="1" applyFill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54" fillId="5" borderId="0" xfId="0" applyNumberFormat="1" applyFont="1" applyFill="1" applyBorder="1" applyAlignment="1">
      <alignment horizontal="center" vertical="center"/>
    </xf>
    <xf numFmtId="3" fontId="54" fillId="5" borderId="10" xfId="0" applyNumberFormat="1" applyFont="1" applyFill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164" fontId="15" fillId="5" borderId="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textRotation="90" wrapText="1"/>
    </xf>
    <xf numFmtId="0" fontId="31" fillId="7" borderId="39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40" fillId="0" borderId="46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22" fillId="0" borderId="53" xfId="0" applyFont="1" applyBorder="1" applyAlignment="1">
      <alignment horizontal="center" vertical="center" textRotation="90"/>
    </xf>
    <xf numFmtId="0" fontId="40" fillId="0" borderId="57" xfId="0" applyFont="1" applyBorder="1" applyAlignment="1">
      <alignment horizontal="center" vertical="center" textRotation="90"/>
    </xf>
    <xf numFmtId="0" fontId="40" fillId="0" borderId="50" xfId="0" applyFont="1" applyBorder="1" applyAlignment="1">
      <alignment horizontal="center" vertical="center" textRotation="90"/>
    </xf>
    <xf numFmtId="0" fontId="40" fillId="0" borderId="53" xfId="0" applyFont="1" applyBorder="1" applyAlignment="1">
      <alignment horizontal="center" vertical="center" textRotation="90"/>
    </xf>
    <xf numFmtId="0" fontId="40" fillId="0" borderId="51" xfId="0" applyFont="1" applyBorder="1" applyAlignment="1">
      <alignment horizontal="center" vertical="center" textRotation="90"/>
    </xf>
    <xf numFmtId="0" fontId="17" fillId="4" borderId="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3" fontId="36" fillId="4" borderId="0" xfId="0" applyNumberFormat="1" applyFont="1" applyFill="1" applyBorder="1" applyAlignment="1">
      <alignment horizontal="center" vertical="center"/>
    </xf>
    <xf numFmtId="3" fontId="36" fillId="4" borderId="1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37" fillId="7" borderId="54" xfId="0" applyNumberFormat="1" applyFont="1" applyFill="1" applyBorder="1" applyAlignment="1">
      <alignment horizontal="center" vertical="center"/>
    </xf>
    <xf numFmtId="3" fontId="37" fillId="7" borderId="55" xfId="0" applyNumberFormat="1" applyFont="1" applyFill="1" applyBorder="1" applyAlignment="1">
      <alignment horizontal="center" vertical="center"/>
    </xf>
    <xf numFmtId="3" fontId="37" fillId="7" borderId="56" xfId="0" applyNumberFormat="1" applyFont="1" applyFill="1" applyBorder="1" applyAlignment="1">
      <alignment horizontal="center" vertical="center"/>
    </xf>
    <xf numFmtId="3" fontId="40" fillId="7" borderId="31" xfId="0" applyNumberFormat="1" applyFont="1" applyFill="1" applyBorder="1" applyAlignment="1">
      <alignment horizontal="center" vertical="center"/>
    </xf>
    <xf numFmtId="3" fontId="40" fillId="7" borderId="32" xfId="0" applyNumberFormat="1" applyFont="1" applyFill="1" applyBorder="1" applyAlignment="1">
      <alignment horizontal="center" vertical="center"/>
    </xf>
    <xf numFmtId="3" fontId="40" fillId="7" borderId="33" xfId="0" applyNumberFormat="1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32" fillId="13" borderId="3" xfId="0" applyFont="1" applyFill="1" applyBorder="1" applyAlignment="1">
      <alignment horizontal="center" vertical="center" textRotation="90" wrapText="1"/>
    </xf>
    <xf numFmtId="0" fontId="32" fillId="13" borderId="23" xfId="0" applyFont="1" applyFill="1" applyBorder="1" applyAlignment="1">
      <alignment horizontal="center" vertical="center" textRotation="90" wrapText="1"/>
    </xf>
    <xf numFmtId="0" fontId="32" fillId="13" borderId="46" xfId="0" applyFont="1" applyFill="1" applyBorder="1" applyAlignment="1">
      <alignment horizontal="center" vertical="center" textRotation="90" wrapText="1"/>
    </xf>
    <xf numFmtId="0" fontId="32" fillId="3" borderId="3" xfId="0" applyFont="1" applyFill="1" applyBorder="1" applyAlignment="1">
      <alignment horizontal="center" vertical="center" textRotation="90" wrapText="1"/>
    </xf>
    <xf numFmtId="0" fontId="32" fillId="3" borderId="23" xfId="0" applyFont="1" applyFill="1" applyBorder="1" applyAlignment="1">
      <alignment horizontal="center" vertical="center" textRotation="90" wrapText="1"/>
    </xf>
    <xf numFmtId="0" fontId="32" fillId="3" borderId="46" xfId="0" applyFont="1" applyFill="1" applyBorder="1" applyAlignment="1">
      <alignment horizontal="center" vertical="center" textRotation="90" wrapText="1"/>
    </xf>
    <xf numFmtId="0" fontId="47" fillId="16" borderId="34" xfId="0" applyNumberFormat="1" applyFont="1" applyFill="1" applyBorder="1" applyAlignment="1">
      <alignment horizontal="center" vertical="center" wrapText="1"/>
    </xf>
    <xf numFmtId="0" fontId="47" fillId="16" borderId="21" xfId="0" applyNumberFormat="1" applyFont="1" applyFill="1" applyBorder="1" applyAlignment="1">
      <alignment horizontal="center" vertical="center" wrapText="1"/>
    </xf>
    <xf numFmtId="0" fontId="47" fillId="16" borderId="3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189</xdr:row>
      <xdr:rowOff>123825</xdr:rowOff>
    </xdr:from>
    <xdr:to>
      <xdr:col>1</xdr:col>
      <xdr:colOff>1152525</xdr:colOff>
      <xdr:row>190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189</xdr:row>
      <xdr:rowOff>123825</xdr:rowOff>
    </xdr:from>
    <xdr:to>
      <xdr:col>1</xdr:col>
      <xdr:colOff>314325</xdr:colOff>
      <xdr:row>190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189</xdr:row>
      <xdr:rowOff>123825</xdr:rowOff>
    </xdr:from>
    <xdr:to>
      <xdr:col>1</xdr:col>
      <xdr:colOff>857250</xdr:colOff>
      <xdr:row>190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219</xdr:row>
      <xdr:rowOff>76200</xdr:rowOff>
    </xdr:from>
    <xdr:to>
      <xdr:col>1</xdr:col>
      <xdr:colOff>1133475</xdr:colOff>
      <xdr:row>220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219</xdr:row>
      <xdr:rowOff>76200</xdr:rowOff>
    </xdr:from>
    <xdr:to>
      <xdr:col>1</xdr:col>
      <xdr:colOff>295275</xdr:colOff>
      <xdr:row>220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219</xdr:row>
      <xdr:rowOff>76200</xdr:rowOff>
    </xdr:from>
    <xdr:to>
      <xdr:col>1</xdr:col>
      <xdr:colOff>838200</xdr:colOff>
      <xdr:row>220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199</xdr:row>
      <xdr:rowOff>123825</xdr:rowOff>
    </xdr:from>
    <xdr:to>
      <xdr:col>1</xdr:col>
      <xdr:colOff>1152525</xdr:colOff>
      <xdr:row>200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199</xdr:row>
      <xdr:rowOff>123825</xdr:rowOff>
    </xdr:from>
    <xdr:to>
      <xdr:col>1</xdr:col>
      <xdr:colOff>314325</xdr:colOff>
      <xdr:row>200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199</xdr:row>
      <xdr:rowOff>123825</xdr:rowOff>
    </xdr:from>
    <xdr:to>
      <xdr:col>1</xdr:col>
      <xdr:colOff>857250</xdr:colOff>
      <xdr:row>200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231</xdr:row>
      <xdr:rowOff>57150</xdr:rowOff>
    </xdr:from>
    <xdr:to>
      <xdr:col>1</xdr:col>
      <xdr:colOff>1162050</xdr:colOff>
      <xdr:row>232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231</xdr:row>
      <xdr:rowOff>57150</xdr:rowOff>
    </xdr:from>
    <xdr:to>
      <xdr:col>1</xdr:col>
      <xdr:colOff>323850</xdr:colOff>
      <xdr:row>232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231</xdr:row>
      <xdr:rowOff>66675</xdr:rowOff>
    </xdr:from>
    <xdr:to>
      <xdr:col>1</xdr:col>
      <xdr:colOff>866775</xdr:colOff>
      <xdr:row>232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179</xdr:row>
      <xdr:rowOff>104775</xdr:rowOff>
    </xdr:from>
    <xdr:to>
      <xdr:col>1</xdr:col>
      <xdr:colOff>1181100</xdr:colOff>
      <xdr:row>180</xdr:row>
      <xdr:rowOff>209550</xdr:rowOff>
    </xdr:to>
    <xdr:pic>
      <xdr:nvPicPr>
        <xdr:cNvPr id="93" name="Picture 19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588" y="39276338"/>
          <a:ext cx="314325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179</xdr:row>
      <xdr:rowOff>104775</xdr:rowOff>
    </xdr:from>
    <xdr:to>
      <xdr:col>1</xdr:col>
      <xdr:colOff>342900</xdr:colOff>
      <xdr:row>180</xdr:row>
      <xdr:rowOff>209550</xdr:rowOff>
    </xdr:to>
    <xdr:pic>
      <xdr:nvPicPr>
        <xdr:cNvPr id="94" name="Picture 20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2913" y="39276338"/>
          <a:ext cx="3048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179</xdr:row>
      <xdr:rowOff>104775</xdr:rowOff>
    </xdr:from>
    <xdr:to>
      <xdr:col>1</xdr:col>
      <xdr:colOff>885825</xdr:colOff>
      <xdr:row>180</xdr:row>
      <xdr:rowOff>180975</xdr:rowOff>
    </xdr:to>
    <xdr:pic>
      <xdr:nvPicPr>
        <xdr:cNvPr id="95" name="Picture 19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838" y="39276338"/>
          <a:ext cx="304800" cy="3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209</xdr:row>
      <xdr:rowOff>123825</xdr:rowOff>
    </xdr:from>
    <xdr:to>
      <xdr:col>1</xdr:col>
      <xdr:colOff>1152525</xdr:colOff>
      <xdr:row>210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209</xdr:row>
      <xdr:rowOff>123825</xdr:rowOff>
    </xdr:from>
    <xdr:to>
      <xdr:col>1</xdr:col>
      <xdr:colOff>314325</xdr:colOff>
      <xdr:row>210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209</xdr:row>
      <xdr:rowOff>123825</xdr:rowOff>
    </xdr:from>
    <xdr:to>
      <xdr:col>1</xdr:col>
      <xdr:colOff>857250</xdr:colOff>
      <xdr:row>210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243</xdr:row>
      <xdr:rowOff>57150</xdr:rowOff>
    </xdr:from>
    <xdr:to>
      <xdr:col>1</xdr:col>
      <xdr:colOff>1162050</xdr:colOff>
      <xdr:row>244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243</xdr:row>
      <xdr:rowOff>57150</xdr:rowOff>
    </xdr:from>
    <xdr:to>
      <xdr:col>1</xdr:col>
      <xdr:colOff>323850</xdr:colOff>
      <xdr:row>244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243</xdr:row>
      <xdr:rowOff>66675</xdr:rowOff>
    </xdr:from>
    <xdr:to>
      <xdr:col>1</xdr:col>
      <xdr:colOff>866775</xdr:colOff>
      <xdr:row>244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198</xdr:row>
      <xdr:rowOff>400050</xdr:rowOff>
    </xdr:from>
    <xdr:to>
      <xdr:col>1</xdr:col>
      <xdr:colOff>323850</xdr:colOff>
      <xdr:row>198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164</xdr:row>
      <xdr:rowOff>190500</xdr:rowOff>
    </xdr:from>
    <xdr:to>
      <xdr:col>1</xdr:col>
      <xdr:colOff>1219200</xdr:colOff>
      <xdr:row>164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164</xdr:row>
      <xdr:rowOff>200025</xdr:rowOff>
    </xdr:from>
    <xdr:to>
      <xdr:col>1</xdr:col>
      <xdr:colOff>904875</xdr:colOff>
      <xdr:row>164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164</xdr:row>
      <xdr:rowOff>200025</xdr:rowOff>
    </xdr:from>
    <xdr:to>
      <xdr:col>1</xdr:col>
      <xdr:colOff>619125</xdr:colOff>
      <xdr:row>164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164</xdr:row>
      <xdr:rowOff>190500</xdr:rowOff>
    </xdr:from>
    <xdr:to>
      <xdr:col>1</xdr:col>
      <xdr:colOff>342900</xdr:colOff>
      <xdr:row>164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104</xdr:row>
      <xdr:rowOff>438150</xdr:rowOff>
    </xdr:from>
    <xdr:to>
      <xdr:col>2</xdr:col>
      <xdr:colOff>838200</xdr:colOff>
      <xdr:row>104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104</xdr:row>
      <xdr:rowOff>457200</xdr:rowOff>
    </xdr:from>
    <xdr:to>
      <xdr:col>2</xdr:col>
      <xdr:colOff>419100</xdr:colOff>
      <xdr:row>105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65"/>
  <sheetViews>
    <sheetView view="pageBreakPreview" zoomScale="85" zoomScaleSheetLayoutView="85" zoomScalePageLayoutView="50" workbookViewId="0">
      <selection activeCell="F123" sqref="F123"/>
    </sheetView>
  </sheetViews>
  <sheetFormatPr defaultColWidth="8.88671875" defaultRowHeight="22.2" x14ac:dyDescent="0.45"/>
  <cols>
    <col min="1" max="1" width="6.109375" style="258" customWidth="1"/>
    <col min="2" max="2" width="18.5546875" style="7" customWidth="1"/>
    <col min="3" max="3" width="6.44140625" style="7" customWidth="1"/>
    <col min="4" max="4" width="18.44140625" style="215" customWidth="1"/>
    <col min="5" max="5" width="20.33203125" style="176" bestFit="1" customWidth="1"/>
    <col min="6" max="6" width="14.88671875" style="176" bestFit="1" customWidth="1"/>
    <col min="7" max="7" width="74.44140625" style="216" customWidth="1"/>
    <col min="8" max="8" width="7.33203125" style="176" bestFit="1" customWidth="1"/>
    <col min="9" max="9" width="17.6640625" style="169" bestFit="1" customWidth="1"/>
    <col min="10" max="11" width="16.6640625" style="169" bestFit="1" customWidth="1"/>
    <col min="12" max="16384" width="8.88671875" style="7"/>
  </cols>
  <sheetData>
    <row r="1" spans="1:11" ht="29.4" thickBot="1" x14ac:dyDescent="0.35">
      <c r="A1" s="263" t="s">
        <v>37</v>
      </c>
      <c r="B1" s="264" t="s">
        <v>48</v>
      </c>
      <c r="C1" s="621" t="s">
        <v>662</v>
      </c>
      <c r="D1" s="621"/>
      <c r="E1" s="622"/>
      <c r="F1" s="623"/>
      <c r="G1" s="265" t="s">
        <v>41</v>
      </c>
      <c r="H1" s="265" t="s">
        <v>40</v>
      </c>
      <c r="I1" s="266" t="s">
        <v>530</v>
      </c>
      <c r="J1" s="624" t="s">
        <v>531</v>
      </c>
      <c r="K1" s="624"/>
    </row>
    <row r="2" spans="1:11" ht="22.8" thickBot="1" x14ac:dyDescent="0.35">
      <c r="A2" s="625" t="s">
        <v>665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1" ht="25.5" customHeight="1" x14ac:dyDescent="0.3">
      <c r="A3" s="628" t="s">
        <v>51</v>
      </c>
      <c r="B3" s="576" t="s">
        <v>653</v>
      </c>
      <c r="C3" s="570" t="s">
        <v>482</v>
      </c>
      <c r="D3" s="605" t="s">
        <v>1011</v>
      </c>
      <c r="E3" s="606"/>
      <c r="F3" s="495" t="s">
        <v>39</v>
      </c>
      <c r="G3" s="486" t="str">
        <f>VLOOKUP(F3,'Весь прайс лист'!B:C,2,FALSE)</f>
        <v>Привод для откатных ворот RB250HS</v>
      </c>
      <c r="H3" s="375">
        <v>1</v>
      </c>
      <c r="I3" s="488">
        <f>VLOOKUP(F3,'Весь прайс лист'!B:E,4,FALSE)</f>
        <v>28050</v>
      </c>
      <c r="J3" s="564">
        <f>VLOOKUP(D3,'Весь прайс лист'!B:E,4,FALSE)</f>
        <v>34900</v>
      </c>
      <c r="K3" s="565"/>
    </row>
    <row r="4" spans="1:11" ht="15" customHeight="1" x14ac:dyDescent="0.3">
      <c r="A4" s="628"/>
      <c r="B4" s="577"/>
      <c r="C4" s="571"/>
      <c r="D4" s="607"/>
      <c r="E4" s="608"/>
      <c r="F4" s="472" t="s">
        <v>841</v>
      </c>
      <c r="G4" s="469" t="str">
        <f>VLOOKUP(F4,'Весь прайс лист'!B:C,2,FALSE)</f>
        <v>Приемник OXIBD с обратной связью</v>
      </c>
      <c r="H4" s="65">
        <v>1</v>
      </c>
      <c r="I4" s="162">
        <f>VLOOKUP(F4,'Весь прайс лист'!B:E,4,FALSE)</f>
        <v>3900</v>
      </c>
      <c r="J4" s="566"/>
      <c r="K4" s="567"/>
    </row>
    <row r="5" spans="1:11" ht="25.5" customHeight="1" thickBot="1" x14ac:dyDescent="0.35">
      <c r="A5" s="628"/>
      <c r="B5" s="577"/>
      <c r="C5" s="571"/>
      <c r="D5" s="609"/>
      <c r="E5" s="610"/>
      <c r="F5" s="474" t="s">
        <v>814</v>
      </c>
      <c r="G5" s="470" t="str">
        <f>VLOOKUP(F5,'Весь прайс лист'!B:C,2,FALSE)</f>
        <v>Пульт управления ERA ONE ON3EBD с обратной связью</v>
      </c>
      <c r="H5" s="66">
        <v>1</v>
      </c>
      <c r="I5" s="156">
        <f>VLOOKUP(F5,'Весь прайс лист'!B:E,4,FALSE)</f>
        <v>1890</v>
      </c>
      <c r="J5" s="568"/>
      <c r="K5" s="569"/>
    </row>
    <row r="6" spans="1:11" ht="14.4" x14ac:dyDescent="0.3">
      <c r="A6" s="628"/>
      <c r="B6" s="595" t="s">
        <v>484</v>
      </c>
      <c r="C6" s="596"/>
      <c r="D6" s="597"/>
      <c r="E6" s="598"/>
      <c r="F6" s="42" t="s">
        <v>57</v>
      </c>
      <c r="G6" s="206" t="str">
        <f>VLOOKUP(F6,'Весь прайс лист'!B:C,2,FALSE)</f>
        <v>Цифровой переключатель FLOR EDSW</v>
      </c>
      <c r="H6" s="42"/>
      <c r="I6" s="129">
        <f>VLOOKUP(F6,'Весь прайс лист'!B:E,4,FALSE)</f>
        <v>7400</v>
      </c>
      <c r="J6" s="614"/>
      <c r="K6" s="615"/>
    </row>
    <row r="7" spans="1:11" ht="27.6" x14ac:dyDescent="0.3">
      <c r="A7" s="628"/>
      <c r="B7" s="599"/>
      <c r="C7" s="597"/>
      <c r="D7" s="597"/>
      <c r="E7" s="598"/>
      <c r="F7" s="40" t="s">
        <v>12</v>
      </c>
      <c r="G7" s="56" t="str">
        <f>VLOOKUP(F7,'Весь прайс лист'!B:C,2,FALSE)</f>
        <v>Нейлоновая зубчатая рейка с металлической вставкой модуль M4 25х20х1000 мм, для ворот до 500 кг,  ROA6</v>
      </c>
      <c r="H7" s="40"/>
      <c r="I7" s="127">
        <f>VLOOKUP(F7,'Весь прайс лист'!B:E,4,FALSE)</f>
        <v>750</v>
      </c>
      <c r="J7" s="614"/>
      <c r="K7" s="615"/>
    </row>
    <row r="8" spans="1:11" ht="14.4" x14ac:dyDescent="0.3">
      <c r="A8" s="628"/>
      <c r="B8" s="599"/>
      <c r="C8" s="597"/>
      <c r="D8" s="597"/>
      <c r="E8" s="598"/>
      <c r="F8" s="41" t="s">
        <v>13</v>
      </c>
      <c r="G8" s="198" t="str">
        <f>VLOOKUP(F8,'Весь прайс лист'!B:C,2,FALSE)</f>
        <v>Оцинкованная зубчатая рейка модуль M4 30х8х1000 мм, ROA8</v>
      </c>
      <c r="H8" s="41"/>
      <c r="I8" s="128">
        <f>VLOOKUP(F8,'Весь прайс лист'!B:E,4,FALSE)</f>
        <v>750</v>
      </c>
      <c r="J8" s="614"/>
      <c r="K8" s="615"/>
    </row>
    <row r="9" spans="1:11" ht="14.4" x14ac:dyDescent="0.3">
      <c r="A9" s="628"/>
      <c r="B9" s="599"/>
      <c r="C9" s="597"/>
      <c r="D9" s="597"/>
      <c r="E9" s="598"/>
      <c r="F9" s="41" t="s">
        <v>113</v>
      </c>
      <c r="G9" s="198" t="str">
        <f>VLOOKUP(F9,'Весь прайс лист'!B:C,2,FALSE)</f>
        <v>Индуктивный датчик RBA1</v>
      </c>
      <c r="H9" s="41"/>
      <c r="I9" s="128">
        <f>VLOOKUP(F9,'Весь прайс лист'!B:E,4,FALSE)</f>
        <v>4950</v>
      </c>
      <c r="J9" s="614"/>
      <c r="K9" s="615"/>
    </row>
    <row r="10" spans="1:11" ht="13.95" customHeight="1" thickBot="1" x14ac:dyDescent="0.35">
      <c r="A10" s="628"/>
      <c r="B10" s="600"/>
      <c r="C10" s="601"/>
      <c r="D10" s="601"/>
      <c r="E10" s="602"/>
      <c r="F10" s="44" t="s">
        <v>10</v>
      </c>
      <c r="G10" s="57" t="str">
        <f>VLOOKUP(F10,'Весь прайс лист'!B:C,2,FALSE)</f>
        <v>Аккумуляторная батарея PS124</v>
      </c>
      <c r="H10" s="44"/>
      <c r="I10" s="130">
        <f>VLOOKUP(F10,'Весь прайс лист'!B:E,4,FALSE)</f>
        <v>5950</v>
      </c>
      <c r="J10" s="616"/>
      <c r="K10" s="617"/>
    </row>
    <row r="11" spans="1:11" ht="28.5" customHeight="1" x14ac:dyDescent="0.3">
      <c r="A11" s="628"/>
      <c r="B11" s="576" t="s">
        <v>653</v>
      </c>
      <c r="C11" s="570" t="s">
        <v>482</v>
      </c>
      <c r="D11" s="580" t="s">
        <v>845</v>
      </c>
      <c r="E11" s="581"/>
      <c r="F11" s="267" t="s">
        <v>39</v>
      </c>
      <c r="G11" s="268" t="str">
        <f>VLOOKUP(F11,'Весь прайс лист'!B:C,2,FALSE)</f>
        <v>Привод для откатных ворот RB250HS</v>
      </c>
      <c r="H11" s="269">
        <v>1</v>
      </c>
      <c r="I11" s="270">
        <f>VLOOKUP(F11,'Весь прайс лист'!B:E,4,FALSE)</f>
        <v>28050</v>
      </c>
      <c r="J11" s="586">
        <f>VLOOKUP(D11,'Весь прайс лист'!B:E,4,FALSE)</f>
        <v>37900</v>
      </c>
      <c r="K11" s="618"/>
    </row>
    <row r="12" spans="1:11" ht="13.95" customHeight="1" x14ac:dyDescent="0.3">
      <c r="A12" s="628"/>
      <c r="B12" s="577"/>
      <c r="C12" s="571"/>
      <c r="D12" s="582"/>
      <c r="E12" s="583"/>
      <c r="F12" s="271" t="s">
        <v>841</v>
      </c>
      <c r="G12" s="272" t="str">
        <f>VLOOKUP(F12,'Весь прайс лист'!B:C,2,FALSE)</f>
        <v>Приемник OXIBD с обратной связью</v>
      </c>
      <c r="H12" s="273">
        <v>1</v>
      </c>
      <c r="I12" s="274">
        <f>VLOOKUP(F12,'Весь прайс лист'!B:E,4,FALSE)</f>
        <v>3900</v>
      </c>
      <c r="J12" s="588"/>
      <c r="K12" s="619"/>
    </row>
    <row r="13" spans="1:11" ht="14.4" x14ac:dyDescent="0.3">
      <c r="A13" s="628"/>
      <c r="B13" s="577"/>
      <c r="C13" s="571"/>
      <c r="D13" s="582"/>
      <c r="E13" s="583"/>
      <c r="F13" s="271" t="s">
        <v>814</v>
      </c>
      <c r="G13" s="272" t="str">
        <f>VLOOKUP(F13,'Весь прайс лист'!B:C,2,FALSE)</f>
        <v>Пульт управления ERA ONE ON3EBD с обратной связью</v>
      </c>
      <c r="H13" s="273">
        <v>2</v>
      </c>
      <c r="I13" s="274">
        <f>VLOOKUP(F13,'Весь прайс лист'!B:E,4,FALSE)</f>
        <v>1890</v>
      </c>
      <c r="J13" s="588"/>
      <c r="K13" s="619"/>
    </row>
    <row r="14" spans="1:11" ht="13.95" customHeight="1" x14ac:dyDescent="0.3">
      <c r="A14" s="628"/>
      <c r="B14" s="577"/>
      <c r="C14" s="571"/>
      <c r="D14" s="582"/>
      <c r="E14" s="583"/>
      <c r="F14" s="271" t="s">
        <v>6</v>
      </c>
      <c r="G14" s="272" t="str">
        <f>VLOOKUP(F14,'Весь прайс лист'!B:C,2,FALSE)</f>
        <v>Фотоэлементы Medium BlueBus EPMB</v>
      </c>
      <c r="H14" s="273">
        <v>1</v>
      </c>
      <c r="I14" s="274">
        <f>VLOOKUP(F14,'Весь прайс лист'!B:E,4,FALSE)</f>
        <v>4650</v>
      </c>
      <c r="J14" s="588"/>
      <c r="K14" s="619"/>
    </row>
    <row r="15" spans="1:11" ht="13.95" customHeight="1" thickBot="1" x14ac:dyDescent="0.35">
      <c r="A15" s="628"/>
      <c r="B15" s="578"/>
      <c r="C15" s="579"/>
      <c r="D15" s="584"/>
      <c r="E15" s="585"/>
      <c r="F15" s="386" t="s">
        <v>669</v>
      </c>
      <c r="G15" s="300" t="str">
        <f>VLOOKUP(F15,'Весь прайс лист'!B:C,2,FALSE)</f>
        <v>Лампа сигнальная с антенной 12В/24В ELDC</v>
      </c>
      <c r="H15" s="301">
        <v>1</v>
      </c>
      <c r="I15" s="302">
        <f>VLOOKUP(F15,'Весь прайс лист'!B:E,4,FALSE)</f>
        <v>3150</v>
      </c>
      <c r="J15" s="590"/>
      <c r="K15" s="620"/>
    </row>
    <row r="16" spans="1:11" ht="13.95" customHeight="1" x14ac:dyDescent="0.3">
      <c r="A16" s="628"/>
      <c r="B16" s="595" t="s">
        <v>484</v>
      </c>
      <c r="C16" s="596"/>
      <c r="D16" s="597"/>
      <c r="E16" s="598"/>
      <c r="F16" s="42" t="s">
        <v>57</v>
      </c>
      <c r="G16" s="206" t="str">
        <f>VLOOKUP(F16,'Весь прайс лист'!B:C,2,FALSE)</f>
        <v>Цифровой переключатель FLOR EDSW</v>
      </c>
      <c r="H16" s="42"/>
      <c r="I16" s="129">
        <f>VLOOKUP(F16,'Весь прайс лист'!B:E,4,FALSE)</f>
        <v>7400</v>
      </c>
      <c r="J16" s="614"/>
      <c r="K16" s="615"/>
    </row>
    <row r="17" spans="1:11" ht="27.6" x14ac:dyDescent="0.3">
      <c r="A17" s="628"/>
      <c r="B17" s="599"/>
      <c r="C17" s="597"/>
      <c r="D17" s="597"/>
      <c r="E17" s="598"/>
      <c r="F17" s="40" t="s">
        <v>12</v>
      </c>
      <c r="G17" s="56" t="str">
        <f>VLOOKUP(F17,'Весь прайс лист'!B:C,2,FALSE)</f>
        <v>Нейлоновая зубчатая рейка с металлической вставкой модуль M4 25х20х1000 мм, для ворот до 500 кг,  ROA6</v>
      </c>
      <c r="H17" s="40"/>
      <c r="I17" s="127">
        <f>VLOOKUP(F17,'Весь прайс лист'!B:E,4,FALSE)</f>
        <v>750</v>
      </c>
      <c r="J17" s="614"/>
      <c r="K17" s="615"/>
    </row>
    <row r="18" spans="1:11" ht="14.4" x14ac:dyDescent="0.3">
      <c r="A18" s="628"/>
      <c r="B18" s="599"/>
      <c r="C18" s="597"/>
      <c r="D18" s="597"/>
      <c r="E18" s="598"/>
      <c r="F18" s="41" t="s">
        <v>13</v>
      </c>
      <c r="G18" s="198" t="str">
        <f>VLOOKUP(F18,'Весь прайс лист'!B:C,2,FALSE)</f>
        <v>Оцинкованная зубчатая рейка модуль M4 30х8х1000 мм, ROA8</v>
      </c>
      <c r="H18" s="41"/>
      <c r="I18" s="128">
        <f>VLOOKUP(F18,'Весь прайс лист'!B:E,4,FALSE)</f>
        <v>750</v>
      </c>
      <c r="J18" s="614"/>
      <c r="K18" s="615"/>
    </row>
    <row r="19" spans="1:11" ht="13.95" customHeight="1" x14ac:dyDescent="0.3">
      <c r="A19" s="628"/>
      <c r="B19" s="599"/>
      <c r="C19" s="597"/>
      <c r="D19" s="597"/>
      <c r="E19" s="598"/>
      <c r="F19" s="41" t="s">
        <v>113</v>
      </c>
      <c r="G19" s="198" t="str">
        <f>VLOOKUP(F19,'Весь прайс лист'!B:C,2,FALSE)</f>
        <v>Индуктивный датчик RBA1</v>
      </c>
      <c r="H19" s="41"/>
      <c r="I19" s="128">
        <f>VLOOKUP(F19,'Весь прайс лист'!B:E,4,FALSE)</f>
        <v>4950</v>
      </c>
      <c r="J19" s="614"/>
      <c r="K19" s="615"/>
    </row>
    <row r="20" spans="1:11" ht="13.95" customHeight="1" thickBot="1" x14ac:dyDescent="0.35">
      <c r="A20" s="628"/>
      <c r="B20" s="600"/>
      <c r="C20" s="601"/>
      <c r="D20" s="601"/>
      <c r="E20" s="602"/>
      <c r="F20" s="44" t="s">
        <v>10</v>
      </c>
      <c r="G20" s="57" t="str">
        <f>VLOOKUP(F20,'Весь прайс лист'!B:C,2,FALSE)</f>
        <v>Аккумуляторная батарея PS124</v>
      </c>
      <c r="H20" s="44"/>
      <c r="I20" s="130">
        <f>VLOOKUP(F20,'Весь прайс лист'!B:E,4,FALSE)</f>
        <v>5950</v>
      </c>
      <c r="J20" s="616"/>
      <c r="K20" s="617"/>
    </row>
    <row r="21" spans="1:11" ht="39.75" customHeight="1" x14ac:dyDescent="0.3">
      <c r="A21" s="628"/>
      <c r="B21" s="576" t="s">
        <v>526</v>
      </c>
      <c r="C21" s="570" t="s">
        <v>482</v>
      </c>
      <c r="D21" s="605" t="s">
        <v>1012</v>
      </c>
      <c r="E21" s="606"/>
      <c r="F21" s="495" t="s">
        <v>26</v>
      </c>
      <c r="G21" s="486" t="str">
        <f>VLOOKUP(F21,'Весь прайс лист'!B:C,2,FALSE)</f>
        <v>Привод для откатных ворот RB500HS</v>
      </c>
      <c r="H21" s="375">
        <v>1</v>
      </c>
      <c r="I21" s="488">
        <f>VLOOKUP(F21,'Весь прайс лист'!B:E,4,FALSE)</f>
        <v>29650</v>
      </c>
      <c r="J21" s="564">
        <f>VLOOKUP(D21,'Весь прайс лист'!B:E,4,FALSE)</f>
        <v>36900</v>
      </c>
      <c r="K21" s="565"/>
    </row>
    <row r="22" spans="1:11" ht="15" customHeight="1" x14ac:dyDescent="0.3">
      <c r="A22" s="628"/>
      <c r="B22" s="577"/>
      <c r="C22" s="571"/>
      <c r="D22" s="607"/>
      <c r="E22" s="608"/>
      <c r="F22" s="472" t="s">
        <v>841</v>
      </c>
      <c r="G22" s="469" t="str">
        <f>VLOOKUP(F22,'Весь прайс лист'!B:C,2,FALSE)</f>
        <v>Приемник OXIBD с обратной связью</v>
      </c>
      <c r="H22" s="65">
        <v>1</v>
      </c>
      <c r="I22" s="162">
        <f>VLOOKUP(F22,'Весь прайс лист'!B:E,4,FALSE)</f>
        <v>3900</v>
      </c>
      <c r="J22" s="566"/>
      <c r="K22" s="567"/>
    </row>
    <row r="23" spans="1:11" ht="15" thickBot="1" x14ac:dyDescent="0.35">
      <c r="A23" s="628"/>
      <c r="B23" s="577"/>
      <c r="C23" s="571"/>
      <c r="D23" s="609"/>
      <c r="E23" s="610"/>
      <c r="F23" s="474" t="s">
        <v>814</v>
      </c>
      <c r="G23" s="470" t="str">
        <f>VLOOKUP(F23,'Весь прайс лист'!B:C,2,FALSE)</f>
        <v>Пульт управления ERA ONE ON3EBD с обратной связью</v>
      </c>
      <c r="H23" s="66">
        <v>1</v>
      </c>
      <c r="I23" s="156">
        <f>VLOOKUP(F23,'Весь прайс лист'!B:E,4,FALSE)</f>
        <v>1890</v>
      </c>
      <c r="J23" s="568"/>
      <c r="K23" s="569"/>
    </row>
    <row r="24" spans="1:11" ht="14.4" x14ac:dyDescent="0.3">
      <c r="A24" s="628"/>
      <c r="B24" s="595" t="s">
        <v>484</v>
      </c>
      <c r="C24" s="596"/>
      <c r="D24" s="597"/>
      <c r="E24" s="598"/>
      <c r="F24" s="42" t="s">
        <v>57</v>
      </c>
      <c r="G24" s="206" t="str">
        <f>VLOOKUP(F24,'Весь прайс лист'!B:C,2,FALSE)</f>
        <v>Цифровой переключатель FLOR EDSW</v>
      </c>
      <c r="H24" s="42"/>
      <c r="I24" s="129">
        <f>VLOOKUP(F24,'Весь прайс лист'!B:E,4,FALSE)</f>
        <v>7400</v>
      </c>
      <c r="J24" s="614"/>
      <c r="K24" s="615"/>
    </row>
    <row r="25" spans="1:11" ht="27.6" x14ac:dyDescent="0.3">
      <c r="A25" s="628"/>
      <c r="B25" s="599"/>
      <c r="C25" s="597"/>
      <c r="D25" s="597"/>
      <c r="E25" s="598"/>
      <c r="F25" s="40" t="s">
        <v>12</v>
      </c>
      <c r="G25" s="56" t="str">
        <f>VLOOKUP(F25,'Весь прайс лист'!B:C,2,FALSE)</f>
        <v>Нейлоновая зубчатая рейка с металлической вставкой модуль M4 25х20х1000 мм, для ворот до 500 кг,  ROA6</v>
      </c>
      <c r="H25" s="40"/>
      <c r="I25" s="127">
        <f>VLOOKUP(F25,'Весь прайс лист'!B:E,4,FALSE)</f>
        <v>750</v>
      </c>
      <c r="J25" s="614"/>
      <c r="K25" s="615"/>
    </row>
    <row r="26" spans="1:11" ht="14.4" x14ac:dyDescent="0.3">
      <c r="A26" s="628"/>
      <c r="B26" s="599"/>
      <c r="C26" s="597"/>
      <c r="D26" s="597"/>
      <c r="E26" s="598"/>
      <c r="F26" s="41" t="s">
        <v>13</v>
      </c>
      <c r="G26" s="198" t="str">
        <f>VLOOKUP(F26,'Весь прайс лист'!B:C,2,FALSE)</f>
        <v>Оцинкованная зубчатая рейка модуль M4 30х8х1000 мм, ROA8</v>
      </c>
      <c r="H26" s="41"/>
      <c r="I26" s="128">
        <f>VLOOKUP(F26,'Весь прайс лист'!B:E,4,FALSE)</f>
        <v>750</v>
      </c>
      <c r="J26" s="614"/>
      <c r="K26" s="615"/>
    </row>
    <row r="27" spans="1:11" ht="14.4" x14ac:dyDescent="0.3">
      <c r="A27" s="628"/>
      <c r="B27" s="599"/>
      <c r="C27" s="597"/>
      <c r="D27" s="597"/>
      <c r="E27" s="598"/>
      <c r="F27" s="41" t="s">
        <v>113</v>
      </c>
      <c r="G27" s="198" t="str">
        <f>VLOOKUP(F27,'Весь прайс лист'!B:C,2,FALSE)</f>
        <v>Индуктивный датчик RBA1</v>
      </c>
      <c r="H27" s="41"/>
      <c r="I27" s="128">
        <f>VLOOKUP(F27,'Весь прайс лист'!B:E,4,FALSE)</f>
        <v>4950</v>
      </c>
      <c r="J27" s="614"/>
      <c r="K27" s="615"/>
    </row>
    <row r="28" spans="1:11" ht="15" thickBot="1" x14ac:dyDescent="0.35">
      <c r="A28" s="628"/>
      <c r="B28" s="600"/>
      <c r="C28" s="601"/>
      <c r="D28" s="601"/>
      <c r="E28" s="602"/>
      <c r="F28" s="44" t="s">
        <v>10</v>
      </c>
      <c r="G28" s="57" t="str">
        <f>VLOOKUP(F28,'Весь прайс лист'!B:C,2,FALSE)</f>
        <v>Аккумуляторная батарея PS124</v>
      </c>
      <c r="H28" s="44"/>
      <c r="I28" s="130">
        <f>VLOOKUP(F28,'Весь прайс лист'!B:E,4,FALSE)</f>
        <v>5950</v>
      </c>
      <c r="J28" s="616"/>
      <c r="K28" s="617"/>
    </row>
    <row r="29" spans="1:11" ht="23.25" customHeight="1" x14ac:dyDescent="0.3">
      <c r="A29" s="628"/>
      <c r="B29" s="576" t="s">
        <v>526</v>
      </c>
      <c r="C29" s="570" t="s">
        <v>482</v>
      </c>
      <c r="D29" s="580" t="s">
        <v>846</v>
      </c>
      <c r="E29" s="581"/>
      <c r="F29" s="267" t="s">
        <v>26</v>
      </c>
      <c r="G29" s="268" t="str">
        <f>VLOOKUP(F29,'Весь прайс лист'!B:C,2,FALSE)</f>
        <v>Привод для откатных ворот RB500HS</v>
      </c>
      <c r="H29" s="269">
        <v>1</v>
      </c>
      <c r="I29" s="270">
        <f>VLOOKUP(F29,'Весь прайс лист'!B:E,4,FALSE)</f>
        <v>29650</v>
      </c>
      <c r="J29" s="586">
        <f>VLOOKUP(D29,'Весь прайс лист'!B:E,4,FALSE)</f>
        <v>39900</v>
      </c>
      <c r="K29" s="618"/>
    </row>
    <row r="30" spans="1:11" ht="14.4" x14ac:dyDescent="0.3">
      <c r="A30" s="628"/>
      <c r="B30" s="577"/>
      <c r="C30" s="571"/>
      <c r="D30" s="582"/>
      <c r="E30" s="583"/>
      <c r="F30" s="271" t="s">
        <v>841</v>
      </c>
      <c r="G30" s="272" t="str">
        <f>VLOOKUP(F30,'Весь прайс лист'!B:C,2,FALSE)</f>
        <v>Приемник OXIBD с обратной связью</v>
      </c>
      <c r="H30" s="273">
        <v>1</v>
      </c>
      <c r="I30" s="274">
        <f>VLOOKUP(F30,'Весь прайс лист'!B:E,4,FALSE)</f>
        <v>3900</v>
      </c>
      <c r="J30" s="588"/>
      <c r="K30" s="619"/>
    </row>
    <row r="31" spans="1:11" ht="14.4" x14ac:dyDescent="0.3">
      <c r="A31" s="628"/>
      <c r="B31" s="577"/>
      <c r="C31" s="571"/>
      <c r="D31" s="582"/>
      <c r="E31" s="583"/>
      <c r="F31" s="271" t="s">
        <v>814</v>
      </c>
      <c r="G31" s="272" t="str">
        <f>VLOOKUP(F31,'Весь прайс лист'!B:C,2,FALSE)</f>
        <v>Пульт управления ERA ONE ON3EBD с обратной связью</v>
      </c>
      <c r="H31" s="273">
        <v>2</v>
      </c>
      <c r="I31" s="274">
        <f>VLOOKUP(F31,'Весь прайс лист'!B:E,4,FALSE)</f>
        <v>1890</v>
      </c>
      <c r="J31" s="588"/>
      <c r="K31" s="619"/>
    </row>
    <row r="32" spans="1:11" ht="14.4" x14ac:dyDescent="0.3">
      <c r="A32" s="628"/>
      <c r="B32" s="577"/>
      <c r="C32" s="571"/>
      <c r="D32" s="582"/>
      <c r="E32" s="583"/>
      <c r="F32" s="271" t="s">
        <v>6</v>
      </c>
      <c r="G32" s="272" t="str">
        <f>VLOOKUP(F32,'Весь прайс лист'!B:C,2,FALSE)</f>
        <v>Фотоэлементы Medium BlueBus EPMB</v>
      </c>
      <c r="H32" s="273">
        <v>1</v>
      </c>
      <c r="I32" s="274">
        <f>VLOOKUP(F32,'Весь прайс лист'!B:E,4,FALSE)</f>
        <v>4650</v>
      </c>
      <c r="J32" s="588"/>
      <c r="K32" s="619"/>
    </row>
    <row r="33" spans="1:11" ht="15" thickBot="1" x14ac:dyDescent="0.35">
      <c r="A33" s="628"/>
      <c r="B33" s="578"/>
      <c r="C33" s="579"/>
      <c r="D33" s="584"/>
      <c r="E33" s="585"/>
      <c r="F33" s="386" t="s">
        <v>669</v>
      </c>
      <c r="G33" s="300" t="str">
        <f>VLOOKUP(F33,'Весь прайс лист'!B:C,2,FALSE)</f>
        <v>Лампа сигнальная с антенной 12В/24В ELDC</v>
      </c>
      <c r="H33" s="301">
        <v>1</v>
      </c>
      <c r="I33" s="302">
        <f>VLOOKUP(F33,'Весь прайс лист'!B:E,4,FALSE)</f>
        <v>3150</v>
      </c>
      <c r="J33" s="590"/>
      <c r="K33" s="620"/>
    </row>
    <row r="34" spans="1:11" ht="14.4" x14ac:dyDescent="0.3">
      <c r="A34" s="628"/>
      <c r="B34" s="595" t="s">
        <v>484</v>
      </c>
      <c r="C34" s="596"/>
      <c r="D34" s="597"/>
      <c r="E34" s="598"/>
      <c r="F34" s="42" t="s">
        <v>57</v>
      </c>
      <c r="G34" s="206" t="str">
        <f>VLOOKUP(F34,'Весь прайс лист'!B:C,2,FALSE)</f>
        <v>Цифровой переключатель FLOR EDSW</v>
      </c>
      <c r="H34" s="42"/>
      <c r="I34" s="129">
        <f>VLOOKUP(F34,'Весь прайс лист'!B:E,4,FALSE)</f>
        <v>7400</v>
      </c>
      <c r="J34" s="614"/>
      <c r="K34" s="615"/>
    </row>
    <row r="35" spans="1:11" ht="27.6" x14ac:dyDescent="0.3">
      <c r="A35" s="628"/>
      <c r="B35" s="599"/>
      <c r="C35" s="597"/>
      <c r="D35" s="597"/>
      <c r="E35" s="598"/>
      <c r="F35" s="40" t="s">
        <v>12</v>
      </c>
      <c r="G35" s="56" t="str">
        <f>VLOOKUP(F35,'Весь прайс лист'!B:C,2,FALSE)</f>
        <v>Нейлоновая зубчатая рейка с металлической вставкой модуль M4 25х20х1000 мм, для ворот до 500 кг,  ROA6</v>
      </c>
      <c r="H35" s="40"/>
      <c r="I35" s="127">
        <f>VLOOKUP(F35,'Весь прайс лист'!B:E,4,FALSE)</f>
        <v>750</v>
      </c>
      <c r="J35" s="614"/>
      <c r="K35" s="615"/>
    </row>
    <row r="36" spans="1:11" ht="14.4" x14ac:dyDescent="0.3">
      <c r="A36" s="628"/>
      <c r="B36" s="599"/>
      <c r="C36" s="597"/>
      <c r="D36" s="597"/>
      <c r="E36" s="598"/>
      <c r="F36" s="41" t="s">
        <v>13</v>
      </c>
      <c r="G36" s="198" t="str">
        <f>VLOOKUP(F36,'Весь прайс лист'!B:C,2,FALSE)</f>
        <v>Оцинкованная зубчатая рейка модуль M4 30х8х1000 мм, ROA8</v>
      </c>
      <c r="H36" s="41"/>
      <c r="I36" s="128">
        <f>VLOOKUP(F36,'Весь прайс лист'!B:E,4,FALSE)</f>
        <v>750</v>
      </c>
      <c r="J36" s="614"/>
      <c r="K36" s="615"/>
    </row>
    <row r="37" spans="1:11" ht="14.4" x14ac:dyDescent="0.3">
      <c r="A37" s="628"/>
      <c r="B37" s="599"/>
      <c r="C37" s="597"/>
      <c r="D37" s="597"/>
      <c r="E37" s="598"/>
      <c r="F37" s="41" t="s">
        <v>113</v>
      </c>
      <c r="G37" s="198" t="str">
        <f>VLOOKUP(F37,'Весь прайс лист'!B:C,2,FALSE)</f>
        <v>Индуктивный датчик RBA1</v>
      </c>
      <c r="H37" s="41"/>
      <c r="I37" s="128">
        <f>VLOOKUP(F37,'Весь прайс лист'!B:E,4,FALSE)</f>
        <v>4950</v>
      </c>
      <c r="J37" s="614"/>
      <c r="K37" s="615"/>
    </row>
    <row r="38" spans="1:11" ht="15" thickBot="1" x14ac:dyDescent="0.35">
      <c r="A38" s="628"/>
      <c r="B38" s="600"/>
      <c r="C38" s="601"/>
      <c r="D38" s="601"/>
      <c r="E38" s="602"/>
      <c r="F38" s="44" t="s">
        <v>10</v>
      </c>
      <c r="G38" s="57" t="str">
        <f>VLOOKUP(F38,'Весь прайс лист'!B:C,2,FALSE)</f>
        <v>Аккумуляторная батарея PS124</v>
      </c>
      <c r="H38" s="44"/>
      <c r="I38" s="130">
        <f>VLOOKUP(F38,'Весь прайс лист'!B:E,4,FALSE)</f>
        <v>5950</v>
      </c>
      <c r="J38" s="616"/>
      <c r="K38" s="617"/>
    </row>
    <row r="39" spans="1:11" ht="25.5" customHeight="1" x14ac:dyDescent="0.3">
      <c r="A39" s="627" t="s">
        <v>52</v>
      </c>
      <c r="B39" s="576" t="s">
        <v>527</v>
      </c>
      <c r="C39" s="570" t="s">
        <v>482</v>
      </c>
      <c r="D39" s="605" t="s">
        <v>1013</v>
      </c>
      <c r="E39" s="606"/>
      <c r="F39" s="495" t="s">
        <v>28</v>
      </c>
      <c r="G39" s="486" t="str">
        <f>VLOOKUP(F39,'Весь прайс лист'!B:C,2,FALSE)</f>
        <v>Привод для откатных ворот RUN400HS</v>
      </c>
      <c r="H39" s="375">
        <v>1</v>
      </c>
      <c r="I39" s="488">
        <f>VLOOKUP(F39,'Весь прайс лист'!B:E,4,FALSE)</f>
        <v>56650</v>
      </c>
      <c r="J39" s="564">
        <f>VLOOKUP(D39,'Весь прайс лист'!B:E,4,FALSE)</f>
        <v>61900</v>
      </c>
      <c r="K39" s="565"/>
    </row>
    <row r="40" spans="1:11" ht="15" customHeight="1" x14ac:dyDescent="0.3">
      <c r="A40" s="628"/>
      <c r="B40" s="577"/>
      <c r="C40" s="571"/>
      <c r="D40" s="607"/>
      <c r="E40" s="608"/>
      <c r="F40" s="472" t="s">
        <v>841</v>
      </c>
      <c r="G40" s="469" t="str">
        <f>VLOOKUP(F40,'Весь прайс лист'!B:C,2,FALSE)</f>
        <v>Приемник OXIBD с обратной связью</v>
      </c>
      <c r="H40" s="65">
        <v>1</v>
      </c>
      <c r="I40" s="162">
        <f>VLOOKUP(F40,'Весь прайс лист'!B:E,4,FALSE)</f>
        <v>3900</v>
      </c>
      <c r="J40" s="566"/>
      <c r="K40" s="567"/>
    </row>
    <row r="41" spans="1:11" ht="15" thickBot="1" x14ac:dyDescent="0.35">
      <c r="A41" s="628"/>
      <c r="B41" s="577"/>
      <c r="C41" s="571"/>
      <c r="D41" s="609"/>
      <c r="E41" s="610"/>
      <c r="F41" s="474" t="s">
        <v>814</v>
      </c>
      <c r="G41" s="470" t="str">
        <f>VLOOKUP(F41,'Весь прайс лист'!B:C,2,FALSE)</f>
        <v>Пульт управления ERA ONE ON3EBD с обратной связью</v>
      </c>
      <c r="H41" s="66">
        <v>1</v>
      </c>
      <c r="I41" s="156">
        <f>VLOOKUP(F41,'Весь прайс лист'!B:E,4,FALSE)</f>
        <v>1890</v>
      </c>
      <c r="J41" s="568"/>
      <c r="K41" s="569"/>
    </row>
    <row r="42" spans="1:11" ht="15" customHeight="1" x14ac:dyDescent="0.3">
      <c r="A42" s="628"/>
      <c r="B42" s="595" t="s">
        <v>484</v>
      </c>
      <c r="C42" s="596"/>
      <c r="D42" s="597"/>
      <c r="E42" s="598"/>
      <c r="F42" s="54" t="s">
        <v>57</v>
      </c>
      <c r="G42" s="207" t="str">
        <f>VLOOKUP(F42,'Весь прайс лист'!B:C,2,FALSE)</f>
        <v>Цифровой переключатель FLOR EDSW</v>
      </c>
      <c r="H42" s="54"/>
      <c r="I42" s="131">
        <f>VLOOKUP(F42,'Весь прайс лист'!B:E,4,FALSE)</f>
        <v>7400</v>
      </c>
      <c r="J42" s="614"/>
      <c r="K42" s="615"/>
    </row>
    <row r="43" spans="1:11" ht="14.4" x14ac:dyDescent="0.3">
      <c r="A43" s="628"/>
      <c r="B43" s="599"/>
      <c r="C43" s="597"/>
      <c r="D43" s="597"/>
      <c r="E43" s="598"/>
      <c r="F43" s="40" t="s">
        <v>13</v>
      </c>
      <c r="G43" s="56" t="str">
        <f>VLOOKUP(F43,'Весь прайс лист'!B:C,2,FALSE)</f>
        <v>Оцинкованная зубчатая рейка модуль M4 30х8х1000 мм, ROA8</v>
      </c>
      <c r="H43" s="40"/>
      <c r="I43" s="127">
        <f>VLOOKUP(F43,'Весь прайс лист'!B:E,4,FALSE)</f>
        <v>750</v>
      </c>
      <c r="J43" s="614"/>
      <c r="K43" s="615"/>
    </row>
    <row r="44" spans="1:11" ht="15" customHeight="1" x14ac:dyDescent="0.3">
      <c r="A44" s="628"/>
      <c r="B44" s="599"/>
      <c r="C44" s="597"/>
      <c r="D44" s="597"/>
      <c r="E44" s="598"/>
      <c r="F44" s="41" t="s">
        <v>113</v>
      </c>
      <c r="G44" s="198" t="str">
        <f>VLOOKUP(F44,'Весь прайс лист'!B:C,2,FALSE)</f>
        <v>Индуктивный датчик RBA1</v>
      </c>
      <c r="H44" s="41"/>
      <c r="I44" s="128">
        <f>VLOOKUP(F44,'Весь прайс лист'!B:E,4,FALSE)</f>
        <v>4950</v>
      </c>
      <c r="J44" s="614"/>
      <c r="K44" s="615"/>
    </row>
    <row r="45" spans="1:11" ht="15.75" customHeight="1" x14ac:dyDescent="0.3">
      <c r="A45" s="628"/>
      <c r="B45" s="599"/>
      <c r="C45" s="597"/>
      <c r="D45" s="597"/>
      <c r="E45" s="598"/>
      <c r="F45" s="40" t="s">
        <v>529</v>
      </c>
      <c r="G45" s="56" t="str">
        <f>VLOOKUP(F45,'Весь прайс лист'!B:C,2,FALSE)</f>
        <v>Плата для подключения аккумуляторной батареи PS524</v>
      </c>
      <c r="H45" s="40"/>
      <c r="I45" s="127">
        <f>VLOOKUP(F45,'Весь прайс лист'!B:E,4,FALSE)</f>
        <v>5600</v>
      </c>
      <c r="J45" s="614"/>
      <c r="K45" s="615"/>
    </row>
    <row r="46" spans="1:11" ht="15" thickBot="1" x14ac:dyDescent="0.35">
      <c r="A46" s="628"/>
      <c r="B46" s="600"/>
      <c r="C46" s="601"/>
      <c r="D46" s="601"/>
      <c r="E46" s="602"/>
      <c r="F46" s="54" t="s">
        <v>276</v>
      </c>
      <c r="G46" s="207" t="str">
        <f>VLOOKUP(F46,'Весь прайс лист'!B:C,2,FALSE)</f>
        <v>Аккумуляторная батарея B12-B.4310</v>
      </c>
      <c r="H46" s="54"/>
      <c r="I46" s="127">
        <f>VLOOKUP(F46,'Весь прайс лист'!B:E,4,FALSE)</f>
        <v>3950</v>
      </c>
      <c r="J46" s="616"/>
      <c r="K46" s="617"/>
    </row>
    <row r="47" spans="1:11" ht="24" customHeight="1" x14ac:dyDescent="0.3">
      <c r="A47" s="628"/>
      <c r="B47" s="576" t="s">
        <v>527</v>
      </c>
      <c r="C47" s="570" t="s">
        <v>482</v>
      </c>
      <c r="D47" s="580" t="s">
        <v>847</v>
      </c>
      <c r="E47" s="581"/>
      <c r="F47" s="267" t="s">
        <v>28</v>
      </c>
      <c r="G47" s="268" t="str">
        <f>VLOOKUP(F47,'Весь прайс лист'!B:C,2,FALSE)</f>
        <v>Привод для откатных ворот RUN400HS</v>
      </c>
      <c r="H47" s="269">
        <v>1</v>
      </c>
      <c r="I47" s="270">
        <f>VLOOKUP(F47,'Весь прайс лист'!B:E,4,FALSE)</f>
        <v>56650</v>
      </c>
      <c r="J47" s="586">
        <f>VLOOKUP(D47,'Весь прайс лист'!B:E,4,FALSE)</f>
        <v>64900</v>
      </c>
      <c r="K47" s="618"/>
    </row>
    <row r="48" spans="1:11" ht="14.4" x14ac:dyDescent="0.3">
      <c r="A48" s="628"/>
      <c r="B48" s="577"/>
      <c r="C48" s="571"/>
      <c r="D48" s="582"/>
      <c r="E48" s="583"/>
      <c r="F48" s="271" t="s">
        <v>841</v>
      </c>
      <c r="G48" s="272" t="str">
        <f>VLOOKUP(F48,'Весь прайс лист'!B:C,2,FALSE)</f>
        <v>Приемник OXIBD с обратной связью</v>
      </c>
      <c r="H48" s="273">
        <v>1</v>
      </c>
      <c r="I48" s="274">
        <f>VLOOKUP(F48,'Весь прайс лист'!B:E,4,FALSE)</f>
        <v>3900</v>
      </c>
      <c r="J48" s="588"/>
      <c r="K48" s="619"/>
    </row>
    <row r="49" spans="1:11" ht="14.4" x14ac:dyDescent="0.3">
      <c r="A49" s="628"/>
      <c r="B49" s="577"/>
      <c r="C49" s="571"/>
      <c r="D49" s="582"/>
      <c r="E49" s="583"/>
      <c r="F49" s="271" t="s">
        <v>814</v>
      </c>
      <c r="G49" s="272" t="str">
        <f>VLOOKUP(F49,'Весь прайс лист'!B:C,2,FALSE)</f>
        <v>Пульт управления ERA ONE ON3EBD с обратной связью</v>
      </c>
      <c r="H49" s="273">
        <v>2</v>
      </c>
      <c r="I49" s="274">
        <f>VLOOKUP(F49,'Весь прайс лист'!B:E,4,FALSE)</f>
        <v>1890</v>
      </c>
      <c r="J49" s="588"/>
      <c r="K49" s="619"/>
    </row>
    <row r="50" spans="1:11" ht="14.4" x14ac:dyDescent="0.3">
      <c r="A50" s="628"/>
      <c r="B50" s="577"/>
      <c r="C50" s="571"/>
      <c r="D50" s="582"/>
      <c r="E50" s="583"/>
      <c r="F50" s="271" t="s">
        <v>6</v>
      </c>
      <c r="G50" s="272" t="str">
        <f>VLOOKUP(F50,'Весь прайс лист'!B:C,2,FALSE)</f>
        <v>Фотоэлементы Medium BlueBus EPMB</v>
      </c>
      <c r="H50" s="273">
        <v>1</v>
      </c>
      <c r="I50" s="274">
        <f>VLOOKUP(F50,'Весь прайс лист'!B:E,4,FALSE)</f>
        <v>4650</v>
      </c>
      <c r="J50" s="588"/>
      <c r="K50" s="619"/>
    </row>
    <row r="51" spans="1:11" ht="15" thickBot="1" x14ac:dyDescent="0.35">
      <c r="A51" s="628"/>
      <c r="B51" s="578"/>
      <c r="C51" s="579"/>
      <c r="D51" s="584"/>
      <c r="E51" s="585"/>
      <c r="F51" s="386" t="s">
        <v>669</v>
      </c>
      <c r="G51" s="300" t="str">
        <f>VLOOKUP(F51,'Весь прайс лист'!B:C,2,FALSE)</f>
        <v>Лампа сигнальная с антенной 12В/24В ELDC</v>
      </c>
      <c r="H51" s="301">
        <v>1</v>
      </c>
      <c r="I51" s="302">
        <f>VLOOKUP(F51,'Весь прайс лист'!B:E,4,FALSE)</f>
        <v>3150</v>
      </c>
      <c r="J51" s="590"/>
      <c r="K51" s="620"/>
    </row>
    <row r="52" spans="1:11" ht="14.4" x14ac:dyDescent="0.3">
      <c r="A52" s="628"/>
      <c r="B52" s="595" t="s">
        <v>484</v>
      </c>
      <c r="C52" s="596"/>
      <c r="D52" s="596"/>
      <c r="E52" s="611"/>
      <c r="F52" s="54" t="s">
        <v>57</v>
      </c>
      <c r="G52" s="207" t="str">
        <f>VLOOKUP(F52,'Весь прайс лист'!B:C,2,FALSE)</f>
        <v>Цифровой переключатель FLOR EDSW</v>
      </c>
      <c r="H52" s="54"/>
      <c r="I52" s="131">
        <f>VLOOKUP(F52,'Весь прайс лист'!B:E,4,FALSE)</f>
        <v>7400</v>
      </c>
      <c r="J52" s="612"/>
      <c r="K52" s="613"/>
    </row>
    <row r="53" spans="1:11" ht="14.4" x14ac:dyDescent="0.3">
      <c r="A53" s="628"/>
      <c r="B53" s="599"/>
      <c r="C53" s="597"/>
      <c r="D53" s="597"/>
      <c r="E53" s="598"/>
      <c r="F53" s="40" t="s">
        <v>13</v>
      </c>
      <c r="G53" s="56" t="str">
        <f>VLOOKUP(F53,'Весь прайс лист'!B:C,2,FALSE)</f>
        <v>Оцинкованная зубчатая рейка модуль M4 30х8х1000 мм, ROA8</v>
      </c>
      <c r="H53" s="40"/>
      <c r="I53" s="127">
        <f>VLOOKUP(F53,'Весь прайс лист'!B:E,4,FALSE)</f>
        <v>750</v>
      </c>
      <c r="J53" s="614"/>
      <c r="K53" s="615"/>
    </row>
    <row r="54" spans="1:11" ht="14.4" x14ac:dyDescent="0.3">
      <c r="A54" s="628"/>
      <c r="B54" s="599"/>
      <c r="C54" s="597"/>
      <c r="D54" s="597"/>
      <c r="E54" s="598"/>
      <c r="F54" s="41" t="s">
        <v>113</v>
      </c>
      <c r="G54" s="198" t="str">
        <f>VLOOKUP(F54,'Весь прайс лист'!B:C,2,FALSE)</f>
        <v>Индуктивный датчик RBA1</v>
      </c>
      <c r="H54" s="41"/>
      <c r="I54" s="128">
        <f>VLOOKUP(F54,'Весь прайс лист'!B:E,4,FALSE)</f>
        <v>4950</v>
      </c>
      <c r="J54" s="614"/>
      <c r="K54" s="615"/>
    </row>
    <row r="55" spans="1:11" ht="14.4" x14ac:dyDescent="0.3">
      <c r="A55" s="628"/>
      <c r="B55" s="599"/>
      <c r="C55" s="597"/>
      <c r="D55" s="597"/>
      <c r="E55" s="598"/>
      <c r="F55" s="40" t="s">
        <v>529</v>
      </c>
      <c r="G55" s="56" t="str">
        <f>VLOOKUP(F55,'Весь прайс лист'!B:C,2,FALSE)</f>
        <v>Плата для подключения аккумуляторной батареи PS524</v>
      </c>
      <c r="H55" s="40"/>
      <c r="I55" s="127">
        <f>VLOOKUP(F55,'Весь прайс лист'!B:E,4,FALSE)</f>
        <v>5600</v>
      </c>
      <c r="J55" s="614"/>
      <c r="K55" s="615"/>
    </row>
    <row r="56" spans="1:11" ht="15" thickBot="1" x14ac:dyDescent="0.35">
      <c r="A56" s="628"/>
      <c r="B56" s="600"/>
      <c r="C56" s="601"/>
      <c r="D56" s="601"/>
      <c r="E56" s="602"/>
      <c r="F56" s="54" t="s">
        <v>276</v>
      </c>
      <c r="G56" s="207" t="str">
        <f>VLOOKUP(F56,'Весь прайс лист'!B:C,2,FALSE)</f>
        <v>Аккумуляторная батарея B12-B.4310</v>
      </c>
      <c r="H56" s="54"/>
      <c r="I56" s="127">
        <f>VLOOKUP(F56,'Весь прайс лист'!B:E,4,FALSE)</f>
        <v>3950</v>
      </c>
      <c r="J56" s="616"/>
      <c r="K56" s="617"/>
    </row>
    <row r="57" spans="1:11" ht="25.5" customHeight="1" x14ac:dyDescent="0.3">
      <c r="A57" s="628"/>
      <c r="B57" s="576" t="s">
        <v>528</v>
      </c>
      <c r="C57" s="570" t="s">
        <v>482</v>
      </c>
      <c r="D57" s="605" t="s">
        <v>1014</v>
      </c>
      <c r="E57" s="606"/>
      <c r="F57" s="495" t="s">
        <v>27</v>
      </c>
      <c r="G57" s="486" t="str">
        <f>VLOOKUP(F57,'Весь прайс лист'!B:C,2,FALSE)</f>
        <v>Привод для откатных ворот RUN1200HS</v>
      </c>
      <c r="H57" s="375">
        <v>1</v>
      </c>
      <c r="I57" s="488">
        <f>VLOOKUP(F57,'Весь прайс лист'!B:E,4,FALSE)</f>
        <v>56650</v>
      </c>
      <c r="J57" s="564">
        <f>VLOOKUP(D57,'Весь прайс лист'!B:E,4,FALSE)</f>
        <v>61900</v>
      </c>
      <c r="K57" s="565"/>
    </row>
    <row r="58" spans="1:11" ht="15" customHeight="1" x14ac:dyDescent="0.3">
      <c r="A58" s="628"/>
      <c r="B58" s="577"/>
      <c r="C58" s="571"/>
      <c r="D58" s="607"/>
      <c r="E58" s="608"/>
      <c r="F58" s="472" t="s">
        <v>841</v>
      </c>
      <c r="G58" s="469" t="str">
        <f>VLOOKUP(F58,'Весь прайс лист'!B:C,2,FALSE)</f>
        <v>Приемник OXIBD с обратной связью</v>
      </c>
      <c r="H58" s="65">
        <v>1</v>
      </c>
      <c r="I58" s="162">
        <f>VLOOKUP(F58,'Весь прайс лист'!B:E,4,FALSE)</f>
        <v>3900</v>
      </c>
      <c r="J58" s="566"/>
      <c r="K58" s="567"/>
    </row>
    <row r="59" spans="1:11" ht="15" thickBot="1" x14ac:dyDescent="0.35">
      <c r="A59" s="628"/>
      <c r="B59" s="577"/>
      <c r="C59" s="571"/>
      <c r="D59" s="609"/>
      <c r="E59" s="610"/>
      <c r="F59" s="474" t="s">
        <v>814</v>
      </c>
      <c r="G59" s="470" t="str">
        <f>VLOOKUP(F59,'Весь прайс лист'!B:C,2,FALSE)</f>
        <v>Пульт управления ERA ONE ON3EBD с обратной связью</v>
      </c>
      <c r="H59" s="66">
        <v>1</v>
      </c>
      <c r="I59" s="156">
        <f>VLOOKUP(F59,'Весь прайс лист'!B:E,4,FALSE)</f>
        <v>1890</v>
      </c>
      <c r="J59" s="568"/>
      <c r="K59" s="569"/>
    </row>
    <row r="60" spans="1:11" ht="14.4" x14ac:dyDescent="0.3">
      <c r="A60" s="628"/>
      <c r="B60" s="599" t="s">
        <v>484</v>
      </c>
      <c r="C60" s="597"/>
      <c r="D60" s="597"/>
      <c r="E60" s="598"/>
      <c r="F60" s="42" t="s">
        <v>57</v>
      </c>
      <c r="G60" s="206" t="str">
        <f>VLOOKUP(F60,'Весь прайс лист'!B:C,2,FALSE)</f>
        <v>Цифровой переключатель FLOR EDSW</v>
      </c>
      <c r="H60" s="42"/>
      <c r="I60" s="129">
        <f>VLOOKUP(F60,'Весь прайс лист'!B:E,4,FALSE)</f>
        <v>7400</v>
      </c>
      <c r="J60" s="614"/>
      <c r="K60" s="615"/>
    </row>
    <row r="61" spans="1:11" ht="27.6" x14ac:dyDescent="0.3">
      <c r="A61" s="628"/>
      <c r="B61" s="599"/>
      <c r="C61" s="597"/>
      <c r="D61" s="597"/>
      <c r="E61" s="598"/>
      <c r="F61" s="40" t="s">
        <v>12</v>
      </c>
      <c r="G61" s="56" t="str">
        <f>VLOOKUP(F61,'Весь прайс лист'!B:C,2,FALSE)</f>
        <v>Нейлоновая зубчатая рейка с металлической вставкой модуль M4 25х20х1000 мм, для ворот до 500 кг,  ROA6</v>
      </c>
      <c r="H61" s="40"/>
      <c r="I61" s="127">
        <f>VLOOKUP(F61,'Весь прайс лист'!B:E,4,FALSE)</f>
        <v>750</v>
      </c>
      <c r="J61" s="614"/>
      <c r="K61" s="615"/>
    </row>
    <row r="62" spans="1:11" ht="15" thickBot="1" x14ac:dyDescent="0.35">
      <c r="A62" s="628"/>
      <c r="B62" s="600"/>
      <c r="C62" s="601"/>
      <c r="D62" s="601"/>
      <c r="E62" s="602"/>
      <c r="F62" s="44" t="s">
        <v>13</v>
      </c>
      <c r="G62" s="57" t="str">
        <f>VLOOKUP(F62,'Весь прайс лист'!B:C,2,FALSE)</f>
        <v>Оцинкованная зубчатая рейка модуль M4 30х8х1000 мм, ROA8</v>
      </c>
      <c r="H62" s="44"/>
      <c r="I62" s="130">
        <f>VLOOKUP(F62,'Весь прайс лист'!B:E,4,FALSE)</f>
        <v>750</v>
      </c>
      <c r="J62" s="616"/>
      <c r="K62" s="617"/>
    </row>
    <row r="63" spans="1:11" ht="21.75" customHeight="1" x14ac:dyDescent="0.3">
      <c r="A63" s="628"/>
      <c r="B63" s="576" t="s">
        <v>528</v>
      </c>
      <c r="C63" s="570" t="s">
        <v>482</v>
      </c>
      <c r="D63" s="580" t="s">
        <v>848</v>
      </c>
      <c r="E63" s="581"/>
      <c r="F63" s="267" t="s">
        <v>27</v>
      </c>
      <c r="G63" s="268" t="str">
        <f>VLOOKUP(F63,'Весь прайс лист'!B:C,2,FALSE)</f>
        <v>Привод для откатных ворот RUN1200HS</v>
      </c>
      <c r="H63" s="269">
        <v>1</v>
      </c>
      <c r="I63" s="270">
        <f>VLOOKUP(F63,'Весь прайс лист'!B:E,4,FALSE)</f>
        <v>56650</v>
      </c>
      <c r="J63" s="586">
        <f>VLOOKUP(D63,'Весь прайс лист'!B:E,4,FALSE)</f>
        <v>64900</v>
      </c>
      <c r="K63" s="618"/>
    </row>
    <row r="64" spans="1:11" ht="14.4" x14ac:dyDescent="0.3">
      <c r="A64" s="628"/>
      <c r="B64" s="577"/>
      <c r="C64" s="571"/>
      <c r="D64" s="582"/>
      <c r="E64" s="583"/>
      <c r="F64" s="271" t="s">
        <v>841</v>
      </c>
      <c r="G64" s="272" t="str">
        <f>VLOOKUP(F64,'Весь прайс лист'!B:C,2,FALSE)</f>
        <v>Приемник OXIBD с обратной связью</v>
      </c>
      <c r="H64" s="273">
        <v>1</v>
      </c>
      <c r="I64" s="274">
        <f>VLOOKUP(F64,'Весь прайс лист'!B:E,4,FALSE)</f>
        <v>3900</v>
      </c>
      <c r="J64" s="588"/>
      <c r="K64" s="619"/>
    </row>
    <row r="65" spans="1:11" ht="14.4" x14ac:dyDescent="0.3">
      <c r="A65" s="628"/>
      <c r="B65" s="577"/>
      <c r="C65" s="571"/>
      <c r="D65" s="582"/>
      <c r="E65" s="583"/>
      <c r="F65" s="271" t="s">
        <v>814</v>
      </c>
      <c r="G65" s="272" t="str">
        <f>VLOOKUP(F65,'Весь прайс лист'!B:C,2,FALSE)</f>
        <v>Пульт управления ERA ONE ON3EBD с обратной связью</v>
      </c>
      <c r="H65" s="273">
        <v>2</v>
      </c>
      <c r="I65" s="274">
        <f>VLOOKUP(F65,'Весь прайс лист'!B:E,4,FALSE)</f>
        <v>1890</v>
      </c>
      <c r="J65" s="588"/>
      <c r="K65" s="619"/>
    </row>
    <row r="66" spans="1:11" ht="14.4" x14ac:dyDescent="0.3">
      <c r="A66" s="628"/>
      <c r="B66" s="577"/>
      <c r="C66" s="571"/>
      <c r="D66" s="582"/>
      <c r="E66" s="583"/>
      <c r="F66" s="271" t="s">
        <v>6</v>
      </c>
      <c r="G66" s="272" t="str">
        <f>VLOOKUP(F66,'Весь прайс лист'!B:C,2,FALSE)</f>
        <v>Фотоэлементы Medium BlueBus EPMB</v>
      </c>
      <c r="H66" s="273">
        <v>1</v>
      </c>
      <c r="I66" s="274">
        <f>VLOOKUP(F66,'Весь прайс лист'!B:E,4,FALSE)</f>
        <v>4650</v>
      </c>
      <c r="J66" s="588"/>
      <c r="K66" s="619"/>
    </row>
    <row r="67" spans="1:11" ht="15" thickBot="1" x14ac:dyDescent="0.35">
      <c r="A67" s="628"/>
      <c r="B67" s="578"/>
      <c r="C67" s="579"/>
      <c r="D67" s="584"/>
      <c r="E67" s="585"/>
      <c r="F67" s="386" t="s">
        <v>669</v>
      </c>
      <c r="G67" s="300" t="str">
        <f>VLOOKUP(F67,'Весь прайс лист'!B:C,2,FALSE)</f>
        <v>Лампа сигнальная с антенной 12В/24В ELDC</v>
      </c>
      <c r="H67" s="301">
        <v>1</v>
      </c>
      <c r="I67" s="302">
        <f>VLOOKUP(F67,'Весь прайс лист'!B:E,4,FALSE)</f>
        <v>3150</v>
      </c>
      <c r="J67" s="590"/>
      <c r="K67" s="620"/>
    </row>
    <row r="68" spans="1:11" ht="14.4" x14ac:dyDescent="0.3">
      <c r="A68" s="628"/>
      <c r="B68" s="599" t="s">
        <v>484</v>
      </c>
      <c r="C68" s="597"/>
      <c r="D68" s="597"/>
      <c r="E68" s="598"/>
      <c r="F68" s="42" t="s">
        <v>57</v>
      </c>
      <c r="G68" s="206" t="str">
        <f>VLOOKUP(F68,'Весь прайс лист'!B:C,2,FALSE)</f>
        <v>Цифровой переключатель FLOR EDSW</v>
      </c>
      <c r="H68" s="42"/>
      <c r="I68" s="129">
        <f>VLOOKUP(F68,'Весь прайс лист'!B:E,4,FALSE)</f>
        <v>7400</v>
      </c>
      <c r="J68" s="614"/>
      <c r="K68" s="615"/>
    </row>
    <row r="69" spans="1:11" ht="27.6" x14ac:dyDescent="0.3">
      <c r="A69" s="628"/>
      <c r="B69" s="599"/>
      <c r="C69" s="597"/>
      <c r="D69" s="597"/>
      <c r="E69" s="598"/>
      <c r="F69" s="40" t="s">
        <v>12</v>
      </c>
      <c r="G69" s="56" t="str">
        <f>VLOOKUP(F69,'Весь прайс лист'!B:C,2,FALSE)</f>
        <v>Нейлоновая зубчатая рейка с металлической вставкой модуль M4 25х20х1000 мм, для ворот до 500 кг,  ROA6</v>
      </c>
      <c r="H69" s="40"/>
      <c r="I69" s="127">
        <f>VLOOKUP(F69,'Весь прайс лист'!B:E,4,FALSE)</f>
        <v>750</v>
      </c>
      <c r="J69" s="614"/>
      <c r="K69" s="615"/>
    </row>
    <row r="70" spans="1:11" ht="15" thickBot="1" x14ac:dyDescent="0.35">
      <c r="A70" s="628"/>
      <c r="B70" s="600"/>
      <c r="C70" s="601"/>
      <c r="D70" s="601"/>
      <c r="E70" s="602"/>
      <c r="F70" s="44" t="s">
        <v>13</v>
      </c>
      <c r="G70" s="57" t="str">
        <f>VLOOKUP(F70,'Весь прайс лист'!B:C,2,FALSE)</f>
        <v>Оцинкованная зубчатая рейка модуль M4 30х8х1000 мм, ROA8</v>
      </c>
      <c r="H70" s="44"/>
      <c r="I70" s="130">
        <f>VLOOKUP(F70,'Весь прайс лист'!B:E,4,FALSE)</f>
        <v>750</v>
      </c>
      <c r="J70" s="616"/>
      <c r="K70" s="617"/>
    </row>
    <row r="71" spans="1:11" ht="22.8" thickBot="1" x14ac:dyDescent="0.35">
      <c r="A71" s="625" t="s">
        <v>666</v>
      </c>
      <c r="B71" s="626"/>
      <c r="C71" s="626"/>
      <c r="D71" s="626"/>
      <c r="E71" s="626"/>
      <c r="F71" s="626"/>
      <c r="G71" s="626"/>
      <c r="H71" s="626"/>
      <c r="I71" s="626"/>
      <c r="J71" s="626"/>
      <c r="K71" s="626"/>
    </row>
    <row r="72" spans="1:11" ht="15" customHeight="1" x14ac:dyDescent="0.3">
      <c r="A72" s="627" t="s">
        <v>59</v>
      </c>
      <c r="B72" s="592" t="s">
        <v>491</v>
      </c>
      <c r="C72" s="570" t="s">
        <v>481</v>
      </c>
      <c r="D72" s="605" t="s">
        <v>992</v>
      </c>
      <c r="E72" s="606"/>
      <c r="F72" s="501" t="s">
        <v>34</v>
      </c>
      <c r="G72" s="486" t="str">
        <f>VLOOKUP(F72,'Весь прайс лист'!B:C,2,FALSE)</f>
        <v>Привод для распашных ворот WG3524HS</v>
      </c>
      <c r="H72" s="375">
        <v>2</v>
      </c>
      <c r="I72" s="488">
        <f>VLOOKUP(F72,'Весь прайс лист'!B:E,4,FALSE)</f>
        <v>21150</v>
      </c>
      <c r="J72" s="564">
        <f>VLOOKUP(D72,'Весь прайс лист'!B:E,4,FALSE)</f>
        <v>41900</v>
      </c>
      <c r="K72" s="565"/>
    </row>
    <row r="73" spans="1:11" ht="15" customHeight="1" x14ac:dyDescent="0.3">
      <c r="A73" s="628"/>
      <c r="B73" s="593"/>
      <c r="C73" s="571"/>
      <c r="D73" s="607"/>
      <c r="E73" s="608"/>
      <c r="F73" s="502" t="s">
        <v>121</v>
      </c>
      <c r="G73" s="468" t="str">
        <f>VLOOKUP(F73,'Весь прайс лист'!B:C,2,FALSE)</f>
        <v>Блок управления MC824H</v>
      </c>
      <c r="H73" s="64">
        <v>1</v>
      </c>
      <c r="I73" s="155">
        <f>VLOOKUP(F73,'Весь прайс лист'!B:E,4,FALSE)</f>
        <v>20750</v>
      </c>
      <c r="J73" s="566"/>
      <c r="K73" s="567"/>
    </row>
    <row r="74" spans="1:11" ht="15" customHeight="1" x14ac:dyDescent="0.3">
      <c r="A74" s="628"/>
      <c r="B74" s="593"/>
      <c r="C74" s="571"/>
      <c r="D74" s="607"/>
      <c r="E74" s="608"/>
      <c r="F74" s="472" t="s">
        <v>841</v>
      </c>
      <c r="G74" s="65" t="str">
        <f>VLOOKUP(F74,'Весь прайс лист'!B:C,2,FALSE)</f>
        <v>Приемник OXIBD с обратной связью</v>
      </c>
      <c r="H74" s="65">
        <v>1</v>
      </c>
      <c r="I74" s="162">
        <f>VLOOKUP(F74,'Весь прайс лист'!B:E,4,FALSE)</f>
        <v>3900</v>
      </c>
      <c r="J74" s="566"/>
      <c r="K74" s="567"/>
    </row>
    <row r="75" spans="1:11" ht="15" thickBot="1" x14ac:dyDescent="0.35">
      <c r="A75" s="628"/>
      <c r="B75" s="593"/>
      <c r="C75" s="571"/>
      <c r="D75" s="609"/>
      <c r="E75" s="610"/>
      <c r="F75" s="474" t="s">
        <v>814</v>
      </c>
      <c r="G75" s="66" t="str">
        <f>VLOOKUP(F75,'Весь прайс лист'!B:C,2,FALSE)</f>
        <v>Пульт управления ERA ONE ON3EBD с обратной связью</v>
      </c>
      <c r="H75" s="66">
        <v>1</v>
      </c>
      <c r="I75" s="156">
        <f>VLOOKUP(F75,'Весь прайс лист'!B:E,4,FALSE)</f>
        <v>1890</v>
      </c>
      <c r="J75" s="568"/>
      <c r="K75" s="569"/>
    </row>
    <row r="76" spans="1:11" ht="16.649999999999999" customHeight="1" x14ac:dyDescent="0.3">
      <c r="A76" s="628"/>
      <c r="B76" s="595" t="s">
        <v>484</v>
      </c>
      <c r="C76" s="596"/>
      <c r="D76" s="597"/>
      <c r="E76" s="598"/>
      <c r="F76" s="42" t="s">
        <v>14</v>
      </c>
      <c r="G76" s="42" t="str">
        <f>VLOOKUP(F76,'Весь прайс лист'!B:C,2,FALSE)</f>
        <v>Электромеханический замок вертикальный, 12В PLA10</v>
      </c>
      <c r="H76" s="42"/>
      <c r="I76" s="129">
        <f>VLOOKUP(F76,'Весь прайс лист'!B:E,4,FALSE)</f>
        <v>9300</v>
      </c>
      <c r="J76" s="572"/>
      <c r="K76" s="573"/>
    </row>
    <row r="77" spans="1:11" ht="15" customHeight="1" x14ac:dyDescent="0.3">
      <c r="A77" s="628"/>
      <c r="B77" s="599"/>
      <c r="C77" s="597"/>
      <c r="D77" s="597"/>
      <c r="E77" s="598"/>
      <c r="F77" s="40" t="s">
        <v>15</v>
      </c>
      <c r="G77" s="40" t="str">
        <f>VLOOKUP(F77,'Весь прайс лист'!B:C,2,FALSE)</f>
        <v>Электромеханический замок горизонтальный, 12В PLA11</v>
      </c>
      <c r="H77" s="40"/>
      <c r="I77" s="127">
        <f>VLOOKUP(F77,'Весь прайс лист'!B:E,4,FALSE)</f>
        <v>9300</v>
      </c>
      <c r="J77" s="572"/>
      <c r="K77" s="573"/>
    </row>
    <row r="78" spans="1:11" ht="15" customHeight="1" x14ac:dyDescent="0.3">
      <c r="A78" s="628"/>
      <c r="B78" s="599"/>
      <c r="C78" s="597"/>
      <c r="D78" s="597"/>
      <c r="E78" s="598"/>
      <c r="F78" s="40" t="s">
        <v>57</v>
      </c>
      <c r="G78" s="40" t="str">
        <f>VLOOKUP(F78,'Весь прайс лист'!B:C,2,FALSE)</f>
        <v>Цифровой переключатель FLOR EDSW</v>
      </c>
      <c r="H78" s="40"/>
      <c r="I78" s="127">
        <f>VLOOKUP(F78,'Весь прайс лист'!B:E,4,FALSE)</f>
        <v>7400</v>
      </c>
      <c r="J78" s="572"/>
      <c r="K78" s="573"/>
    </row>
    <row r="79" spans="1:11" ht="14.25" customHeight="1" thickBot="1" x14ac:dyDescent="0.35">
      <c r="A79" s="628"/>
      <c r="B79" s="600"/>
      <c r="C79" s="601"/>
      <c r="D79" s="601"/>
      <c r="E79" s="602"/>
      <c r="F79" s="44" t="s">
        <v>947</v>
      </c>
      <c r="G79" s="44" t="str">
        <f>VLOOKUP(F79,'Весь прайс лист'!B:C,2,FALSE)</f>
        <v>Аккумуляторная батарея PS324</v>
      </c>
      <c r="H79" s="44"/>
      <c r="I79" s="130">
        <f>VLOOKUP(F79,'Весь прайс лист'!B:E,4,FALSE)</f>
        <v>7500</v>
      </c>
      <c r="J79" s="574"/>
      <c r="K79" s="575"/>
    </row>
    <row r="80" spans="1:11" ht="29.25" customHeight="1" x14ac:dyDescent="0.3">
      <c r="A80" s="628"/>
      <c r="B80" s="592" t="s">
        <v>491</v>
      </c>
      <c r="C80" s="570" t="s">
        <v>481</v>
      </c>
      <c r="D80" s="580" t="s">
        <v>849</v>
      </c>
      <c r="E80" s="581"/>
      <c r="F80" s="496" t="s">
        <v>34</v>
      </c>
      <c r="G80" s="268" t="str">
        <f>VLOOKUP(F80,'Весь прайс лист'!B:C,2,FALSE)</f>
        <v>Привод для распашных ворот WG3524HS</v>
      </c>
      <c r="H80" s="269">
        <v>2</v>
      </c>
      <c r="I80" s="270">
        <f>VLOOKUP(F80,'Весь прайс лист'!B:E,4,FALSE)</f>
        <v>21150</v>
      </c>
      <c r="J80" s="586">
        <f>VLOOKUP(D80,'Весь прайс лист'!B:E,4,FALSE)</f>
        <v>44900</v>
      </c>
      <c r="K80" s="587"/>
    </row>
    <row r="81" spans="1:11" ht="14.25" customHeight="1" x14ac:dyDescent="0.3">
      <c r="A81" s="628"/>
      <c r="B81" s="593"/>
      <c r="C81" s="571"/>
      <c r="D81" s="582"/>
      <c r="E81" s="583"/>
      <c r="F81" s="497" t="s">
        <v>121</v>
      </c>
      <c r="G81" s="279" t="str">
        <f>VLOOKUP(F81,'Весь прайс лист'!B:C,2,FALSE)</f>
        <v>Блок управления MC824H</v>
      </c>
      <c r="H81" s="280">
        <v>1</v>
      </c>
      <c r="I81" s="281">
        <f>VLOOKUP(F81,'Весь прайс лист'!B:E,4,FALSE)</f>
        <v>20750</v>
      </c>
      <c r="J81" s="588"/>
      <c r="K81" s="589"/>
    </row>
    <row r="82" spans="1:11" ht="14.25" customHeight="1" x14ac:dyDescent="0.3">
      <c r="A82" s="628"/>
      <c r="B82" s="593"/>
      <c r="C82" s="571"/>
      <c r="D82" s="582"/>
      <c r="E82" s="583"/>
      <c r="F82" s="271" t="s">
        <v>841</v>
      </c>
      <c r="G82" s="273" t="str">
        <f>VLOOKUP(F82,'Весь прайс лист'!B:C,2,FALSE)</f>
        <v>Приемник OXIBD с обратной связью</v>
      </c>
      <c r="H82" s="273">
        <v>1</v>
      </c>
      <c r="I82" s="274">
        <f>VLOOKUP(F82,'Весь прайс лист'!B:E,4,FALSE)</f>
        <v>3900</v>
      </c>
      <c r="J82" s="588"/>
      <c r="K82" s="589"/>
    </row>
    <row r="83" spans="1:11" ht="14.25" customHeight="1" x14ac:dyDescent="0.3">
      <c r="A83" s="628"/>
      <c r="B83" s="593"/>
      <c r="C83" s="571"/>
      <c r="D83" s="582"/>
      <c r="E83" s="583"/>
      <c r="F83" s="271" t="s">
        <v>814</v>
      </c>
      <c r="G83" s="273" t="str">
        <f>VLOOKUP(F83,'Весь прайс лист'!B:C,2,FALSE)</f>
        <v>Пульт управления ERA ONE ON3EBD с обратной связью</v>
      </c>
      <c r="H83" s="273">
        <v>2</v>
      </c>
      <c r="I83" s="274">
        <f>VLOOKUP(F83,'Весь прайс лист'!B:E,4,FALSE)</f>
        <v>1890</v>
      </c>
      <c r="J83" s="588"/>
      <c r="K83" s="589"/>
    </row>
    <row r="84" spans="1:11" ht="14.25" customHeight="1" x14ac:dyDescent="0.3">
      <c r="A84" s="628"/>
      <c r="B84" s="593"/>
      <c r="C84" s="571"/>
      <c r="D84" s="582"/>
      <c r="E84" s="583"/>
      <c r="F84" s="271" t="s">
        <v>6</v>
      </c>
      <c r="G84" s="273" t="str">
        <f>VLOOKUP(F84,'Весь прайс лист'!B:C,2,FALSE)</f>
        <v>Фотоэлементы Medium BlueBus EPMB</v>
      </c>
      <c r="H84" s="273">
        <v>1</v>
      </c>
      <c r="I84" s="274">
        <f>VLOOKUP(F84,'Весь прайс лист'!B:E,4,FALSE)</f>
        <v>4650</v>
      </c>
      <c r="J84" s="588"/>
      <c r="K84" s="589"/>
    </row>
    <row r="85" spans="1:11" ht="14.25" customHeight="1" thickBot="1" x14ac:dyDescent="0.35">
      <c r="A85" s="628"/>
      <c r="B85" s="594"/>
      <c r="C85" s="579"/>
      <c r="D85" s="584"/>
      <c r="E85" s="585"/>
      <c r="F85" s="498" t="s">
        <v>669</v>
      </c>
      <c r="G85" s="282" t="str">
        <f>VLOOKUP(F85,'Весь прайс лист'!B:C,2,FALSE)</f>
        <v>Лампа сигнальная с антенной 12В/24В ELDC</v>
      </c>
      <c r="H85" s="301">
        <v>1</v>
      </c>
      <c r="I85" s="302">
        <f>VLOOKUP(F85,'Весь прайс лист'!B:E,4,FALSE)</f>
        <v>3150</v>
      </c>
      <c r="J85" s="590"/>
      <c r="K85" s="591"/>
    </row>
    <row r="86" spans="1:11" ht="14.25" customHeight="1" x14ac:dyDescent="0.3">
      <c r="A86" s="628"/>
      <c r="B86" s="595" t="s">
        <v>484</v>
      </c>
      <c r="C86" s="596"/>
      <c r="D86" s="597"/>
      <c r="E86" s="598"/>
      <c r="F86" s="42" t="s">
        <v>14</v>
      </c>
      <c r="G86" s="42" t="str">
        <f>VLOOKUP(F86,'Весь прайс лист'!B:C,2,FALSE)</f>
        <v>Электромеханический замок вертикальный, 12В PLA10</v>
      </c>
      <c r="H86" s="42"/>
      <c r="I86" s="129">
        <f>VLOOKUP(F86,'Весь прайс лист'!B:E,4,FALSE)</f>
        <v>9300</v>
      </c>
      <c r="J86" s="603"/>
      <c r="K86" s="604"/>
    </row>
    <row r="87" spans="1:11" ht="14.25" customHeight="1" x14ac:dyDescent="0.3">
      <c r="A87" s="628"/>
      <c r="B87" s="599"/>
      <c r="C87" s="597"/>
      <c r="D87" s="597"/>
      <c r="E87" s="598"/>
      <c r="F87" s="40" t="s">
        <v>15</v>
      </c>
      <c r="G87" s="40" t="str">
        <f>VLOOKUP(F87,'Весь прайс лист'!B:C,2,FALSE)</f>
        <v>Электромеханический замок горизонтальный, 12В PLA11</v>
      </c>
      <c r="H87" s="40"/>
      <c r="I87" s="127">
        <f>VLOOKUP(F87,'Весь прайс лист'!B:E,4,FALSE)</f>
        <v>9300</v>
      </c>
      <c r="J87" s="572"/>
      <c r="K87" s="573"/>
    </row>
    <row r="88" spans="1:11" ht="14.25" customHeight="1" x14ac:dyDescent="0.3">
      <c r="A88" s="628"/>
      <c r="B88" s="599"/>
      <c r="C88" s="597"/>
      <c r="D88" s="597"/>
      <c r="E88" s="598"/>
      <c r="F88" s="40" t="s">
        <v>57</v>
      </c>
      <c r="G88" s="40" t="str">
        <f>VLOOKUP(F88,'Весь прайс лист'!B:C,2,FALSE)</f>
        <v>Цифровой переключатель FLOR EDSW</v>
      </c>
      <c r="H88" s="40"/>
      <c r="I88" s="127">
        <f>VLOOKUP(F88,'Весь прайс лист'!B:E,4,FALSE)</f>
        <v>7400</v>
      </c>
      <c r="J88" s="572"/>
      <c r="K88" s="573"/>
    </row>
    <row r="89" spans="1:11" ht="14.25" customHeight="1" thickBot="1" x14ac:dyDescent="0.35">
      <c r="A89" s="628"/>
      <c r="B89" s="600"/>
      <c r="C89" s="601"/>
      <c r="D89" s="601"/>
      <c r="E89" s="602"/>
      <c r="F89" s="44" t="s">
        <v>947</v>
      </c>
      <c r="G89" s="44" t="str">
        <f>VLOOKUP(F89,'Весь прайс лист'!B:C,2,FALSE)</f>
        <v>Аккумуляторная батарея PS324</v>
      </c>
      <c r="H89" s="44"/>
      <c r="I89" s="130">
        <f>VLOOKUP(F89,'Весь прайс лист'!B:E,4,FALSE)</f>
        <v>7500</v>
      </c>
      <c r="J89" s="574"/>
      <c r="K89" s="575"/>
    </row>
    <row r="90" spans="1:11" ht="30.75" customHeight="1" x14ac:dyDescent="0.3">
      <c r="A90" s="627" t="s">
        <v>60</v>
      </c>
      <c r="B90" s="576" t="s">
        <v>61</v>
      </c>
      <c r="C90" s="570" t="s">
        <v>481</v>
      </c>
      <c r="D90" s="605" t="s">
        <v>1001</v>
      </c>
      <c r="E90" s="606"/>
      <c r="F90" s="501" t="s">
        <v>32</v>
      </c>
      <c r="G90" s="486" t="str">
        <f>VLOOKUP(F90,'Весь прайс лист'!B:C,2,FALSE)</f>
        <v>Привод для распашных ворот TO5024HS</v>
      </c>
      <c r="H90" s="375">
        <v>2</v>
      </c>
      <c r="I90" s="488">
        <f>VLOOKUP(F90,'Весь прайс лист'!B:E,4,FALSE)</f>
        <v>30050</v>
      </c>
      <c r="J90" s="564">
        <f>VLOOKUP(D90,'Весь прайс лист'!B:E,4,FALSE)</f>
        <v>51900</v>
      </c>
      <c r="K90" s="565"/>
    </row>
    <row r="91" spans="1:11" ht="15" customHeight="1" x14ac:dyDescent="0.3">
      <c r="A91" s="628"/>
      <c r="B91" s="577"/>
      <c r="C91" s="571"/>
      <c r="D91" s="607"/>
      <c r="E91" s="608"/>
      <c r="F91" s="505" t="s">
        <v>121</v>
      </c>
      <c r="G91" s="469" t="str">
        <f>VLOOKUP(F91,'Весь прайс лист'!B:C,2,FALSE)</f>
        <v>Блок управления MC824H</v>
      </c>
      <c r="H91" s="64">
        <v>1</v>
      </c>
      <c r="I91" s="155">
        <f>VLOOKUP(F91,'Весь прайс лист'!B:E,4,FALSE)</f>
        <v>20750</v>
      </c>
      <c r="J91" s="566"/>
      <c r="K91" s="567"/>
    </row>
    <row r="92" spans="1:11" ht="15" customHeight="1" x14ac:dyDescent="0.3">
      <c r="A92" s="628"/>
      <c r="B92" s="577"/>
      <c r="C92" s="571"/>
      <c r="D92" s="607"/>
      <c r="E92" s="608"/>
      <c r="F92" s="472" t="s">
        <v>841</v>
      </c>
      <c r="G92" s="65" t="str">
        <f>VLOOKUP(F92,'Весь прайс лист'!B:C,2,FALSE)</f>
        <v>Приемник OXIBD с обратной связью</v>
      </c>
      <c r="H92" s="65">
        <v>1</v>
      </c>
      <c r="I92" s="162">
        <f>VLOOKUP(F92,'Весь прайс лист'!B:E,4,FALSE)</f>
        <v>3900</v>
      </c>
      <c r="J92" s="566"/>
      <c r="K92" s="567"/>
    </row>
    <row r="93" spans="1:11" ht="15" customHeight="1" thickBot="1" x14ac:dyDescent="0.35">
      <c r="A93" s="628"/>
      <c r="B93" s="577"/>
      <c r="C93" s="571"/>
      <c r="D93" s="609"/>
      <c r="E93" s="610"/>
      <c r="F93" s="474" t="s">
        <v>814</v>
      </c>
      <c r="G93" s="66" t="str">
        <f>VLOOKUP(F93,'Весь прайс лист'!B:C,2,FALSE)</f>
        <v>Пульт управления ERA ONE ON3EBD с обратной связью</v>
      </c>
      <c r="H93" s="66">
        <v>1</v>
      </c>
      <c r="I93" s="156">
        <f>VLOOKUP(F93,'Весь прайс лист'!B:E,4,FALSE)</f>
        <v>1890</v>
      </c>
      <c r="J93" s="568"/>
      <c r="K93" s="569"/>
    </row>
    <row r="94" spans="1:11" ht="18.75" customHeight="1" x14ac:dyDescent="0.3">
      <c r="A94" s="628"/>
      <c r="B94" s="595" t="s">
        <v>484</v>
      </c>
      <c r="C94" s="596"/>
      <c r="D94" s="597"/>
      <c r="E94" s="598"/>
      <c r="F94" s="42" t="s">
        <v>14</v>
      </c>
      <c r="G94" s="42" t="str">
        <f>VLOOKUP(F94,'Весь прайс лист'!B:C,2,FALSE)</f>
        <v>Электромеханический замок вертикальный, 12В PLA10</v>
      </c>
      <c r="H94" s="42"/>
      <c r="I94" s="129">
        <f>VLOOKUP(F94,'Весь прайс лист'!B:E,4,FALSE)</f>
        <v>9300</v>
      </c>
      <c r="J94" s="572"/>
      <c r="K94" s="573"/>
    </row>
    <row r="95" spans="1:11" ht="18" customHeight="1" x14ac:dyDescent="0.3">
      <c r="A95" s="628"/>
      <c r="B95" s="599"/>
      <c r="C95" s="597"/>
      <c r="D95" s="597"/>
      <c r="E95" s="598"/>
      <c r="F95" s="40" t="s">
        <v>15</v>
      </c>
      <c r="G95" s="40" t="str">
        <f>VLOOKUP(F95,'Весь прайс лист'!B:C,2,FALSE)</f>
        <v>Электромеханический замок горизонтальный, 12В PLA11</v>
      </c>
      <c r="H95" s="40"/>
      <c r="I95" s="127">
        <f>VLOOKUP(F95,'Весь прайс лист'!B:E,4,FALSE)</f>
        <v>9300</v>
      </c>
      <c r="J95" s="572"/>
      <c r="K95" s="573"/>
    </row>
    <row r="96" spans="1:11" ht="18" customHeight="1" x14ac:dyDescent="0.3">
      <c r="A96" s="628"/>
      <c r="B96" s="599"/>
      <c r="C96" s="597"/>
      <c r="D96" s="597"/>
      <c r="E96" s="598"/>
      <c r="F96" s="40" t="s">
        <v>57</v>
      </c>
      <c r="G96" s="40" t="str">
        <f>VLOOKUP(F96,'Весь прайс лист'!B:C,2,FALSE)</f>
        <v>Цифровой переключатель FLOR EDSW</v>
      </c>
      <c r="H96" s="40"/>
      <c r="I96" s="127">
        <f>VLOOKUP(F96,'Весь прайс лист'!B:E,4,FALSE)</f>
        <v>7400</v>
      </c>
      <c r="J96" s="572"/>
      <c r="K96" s="573"/>
    </row>
    <row r="97" spans="1:11" ht="18" customHeight="1" thickBot="1" x14ac:dyDescent="0.35">
      <c r="A97" s="628"/>
      <c r="B97" s="600"/>
      <c r="C97" s="601"/>
      <c r="D97" s="601"/>
      <c r="E97" s="602"/>
      <c r="F97" s="44" t="s">
        <v>947</v>
      </c>
      <c r="G97" s="44" t="str">
        <f>VLOOKUP(F97,'Весь прайс лист'!B:C,2,FALSE)</f>
        <v>Аккумуляторная батарея PS324</v>
      </c>
      <c r="H97" s="44"/>
      <c r="I97" s="130">
        <f>VLOOKUP(F97,'Весь прайс лист'!B:E,4,FALSE)</f>
        <v>7500</v>
      </c>
      <c r="J97" s="574"/>
      <c r="K97" s="575"/>
    </row>
    <row r="98" spans="1:11" ht="18" customHeight="1" x14ac:dyDescent="0.3">
      <c r="A98" s="628"/>
      <c r="B98" s="576" t="s">
        <v>61</v>
      </c>
      <c r="C98" s="570" t="s">
        <v>481</v>
      </c>
      <c r="D98" s="580" t="s">
        <v>850</v>
      </c>
      <c r="E98" s="581"/>
      <c r="F98" s="496" t="s">
        <v>32</v>
      </c>
      <c r="G98" s="268" t="str">
        <f>VLOOKUP(F98,'Весь прайс лист'!B:C,2,FALSE)</f>
        <v>Привод для распашных ворот TO5024HS</v>
      </c>
      <c r="H98" s="269">
        <v>2</v>
      </c>
      <c r="I98" s="270">
        <f>VLOOKUP(F98,'Весь прайс лист'!B:E,4,FALSE)</f>
        <v>30050</v>
      </c>
      <c r="J98" s="586">
        <f>VLOOKUP(D98,'Весь прайс лист'!B:E,4,FALSE)</f>
        <v>54900</v>
      </c>
      <c r="K98" s="587"/>
    </row>
    <row r="99" spans="1:11" ht="18" customHeight="1" x14ac:dyDescent="0.3">
      <c r="A99" s="628"/>
      <c r="B99" s="577"/>
      <c r="C99" s="571"/>
      <c r="D99" s="582"/>
      <c r="E99" s="583"/>
      <c r="F99" s="499" t="s">
        <v>121</v>
      </c>
      <c r="G99" s="272" t="str">
        <f>VLOOKUP(F99,'Весь прайс лист'!B:C,2,FALSE)</f>
        <v>Блок управления MC824H</v>
      </c>
      <c r="H99" s="280">
        <v>1</v>
      </c>
      <c r="I99" s="281">
        <f>VLOOKUP(F99,'Весь прайс лист'!B:E,4,FALSE)</f>
        <v>20750</v>
      </c>
      <c r="J99" s="588"/>
      <c r="K99" s="589"/>
    </row>
    <row r="100" spans="1:11" ht="18" customHeight="1" x14ac:dyDescent="0.3">
      <c r="A100" s="628"/>
      <c r="B100" s="577"/>
      <c r="C100" s="571"/>
      <c r="D100" s="582"/>
      <c r="E100" s="583"/>
      <c r="F100" s="271" t="s">
        <v>841</v>
      </c>
      <c r="G100" s="273" t="str">
        <f>VLOOKUP(F100,'Весь прайс лист'!B:C,2,FALSE)</f>
        <v>Приемник OXIBD с обратной связью</v>
      </c>
      <c r="H100" s="273">
        <v>1</v>
      </c>
      <c r="I100" s="274">
        <f>VLOOKUP(F100,'Весь прайс лист'!B:E,4,FALSE)</f>
        <v>3900</v>
      </c>
      <c r="J100" s="588"/>
      <c r="K100" s="589"/>
    </row>
    <row r="101" spans="1:11" ht="18" customHeight="1" x14ac:dyDescent="0.3">
      <c r="A101" s="628"/>
      <c r="B101" s="577"/>
      <c r="C101" s="571"/>
      <c r="D101" s="582"/>
      <c r="E101" s="583"/>
      <c r="F101" s="271" t="s">
        <v>814</v>
      </c>
      <c r="G101" s="273" t="str">
        <f>VLOOKUP(F101,'Весь прайс лист'!B:C,2,FALSE)</f>
        <v>Пульт управления ERA ONE ON3EBD с обратной связью</v>
      </c>
      <c r="H101" s="273">
        <v>2</v>
      </c>
      <c r="I101" s="274">
        <f>VLOOKUP(F101,'Весь прайс лист'!B:E,4,FALSE)</f>
        <v>1890</v>
      </c>
      <c r="J101" s="588"/>
      <c r="K101" s="589"/>
    </row>
    <row r="102" spans="1:11" ht="18" customHeight="1" x14ac:dyDescent="0.3">
      <c r="A102" s="628"/>
      <c r="B102" s="577"/>
      <c r="C102" s="571"/>
      <c r="D102" s="582"/>
      <c r="E102" s="583"/>
      <c r="F102" s="271" t="s">
        <v>6</v>
      </c>
      <c r="G102" s="273" t="str">
        <f>VLOOKUP(F102,'Весь прайс лист'!B:C,2,FALSE)</f>
        <v>Фотоэлементы Medium BlueBus EPMB</v>
      </c>
      <c r="H102" s="273">
        <v>1</v>
      </c>
      <c r="I102" s="274">
        <f>VLOOKUP(F102,'Весь прайс лист'!B:E,4,FALSE)</f>
        <v>4650</v>
      </c>
      <c r="J102" s="588"/>
      <c r="K102" s="589"/>
    </row>
    <row r="103" spans="1:11" ht="18" customHeight="1" thickBot="1" x14ac:dyDescent="0.35">
      <c r="A103" s="628"/>
      <c r="B103" s="578"/>
      <c r="C103" s="579"/>
      <c r="D103" s="584"/>
      <c r="E103" s="585"/>
      <c r="F103" s="386" t="s">
        <v>669</v>
      </c>
      <c r="G103" s="301" t="str">
        <f>VLOOKUP(F103,'Весь прайс лист'!B:C,2,FALSE)</f>
        <v>Лампа сигнальная с антенной 12В/24В ELDC</v>
      </c>
      <c r="H103" s="301">
        <v>1</v>
      </c>
      <c r="I103" s="302">
        <f>VLOOKUP(F103,'Весь прайс лист'!B:E,4,FALSE)</f>
        <v>3150</v>
      </c>
      <c r="J103" s="590"/>
      <c r="K103" s="591"/>
    </row>
    <row r="104" spans="1:11" ht="18" customHeight="1" x14ac:dyDescent="0.3">
      <c r="A104" s="628"/>
      <c r="B104" s="595" t="s">
        <v>484</v>
      </c>
      <c r="C104" s="596"/>
      <c r="D104" s="597"/>
      <c r="E104" s="598"/>
      <c r="F104" s="42" t="s">
        <v>14</v>
      </c>
      <c r="G104" s="42" t="str">
        <f>VLOOKUP(F104,'Весь прайс лист'!B:C,2,FALSE)</f>
        <v>Электромеханический замок вертикальный, 12В PLA10</v>
      </c>
      <c r="H104" s="42"/>
      <c r="I104" s="129">
        <f>VLOOKUP(F104,'Весь прайс лист'!B:E,4,FALSE)</f>
        <v>9300</v>
      </c>
      <c r="J104" s="603"/>
      <c r="K104" s="604"/>
    </row>
    <row r="105" spans="1:11" ht="18" customHeight="1" x14ac:dyDescent="0.3">
      <c r="A105" s="628"/>
      <c r="B105" s="599"/>
      <c r="C105" s="597"/>
      <c r="D105" s="597"/>
      <c r="E105" s="598"/>
      <c r="F105" s="40" t="s">
        <v>15</v>
      </c>
      <c r="G105" s="40" t="str">
        <f>VLOOKUP(F105,'Весь прайс лист'!B:C,2,FALSE)</f>
        <v>Электромеханический замок горизонтальный, 12В PLA11</v>
      </c>
      <c r="H105" s="40"/>
      <c r="I105" s="127">
        <f>VLOOKUP(F105,'Весь прайс лист'!B:E,4,FALSE)</f>
        <v>9300</v>
      </c>
      <c r="J105" s="572"/>
      <c r="K105" s="573"/>
    </row>
    <row r="106" spans="1:11" ht="18" customHeight="1" x14ac:dyDescent="0.3">
      <c r="A106" s="628"/>
      <c r="B106" s="599"/>
      <c r="C106" s="597"/>
      <c r="D106" s="597"/>
      <c r="E106" s="598"/>
      <c r="F106" s="40" t="s">
        <v>57</v>
      </c>
      <c r="G106" s="40" t="str">
        <f>VLOOKUP(F106,'Весь прайс лист'!B:C,2,FALSE)</f>
        <v>Цифровой переключатель FLOR EDSW</v>
      </c>
      <c r="H106" s="40"/>
      <c r="I106" s="127">
        <f>VLOOKUP(F106,'Весь прайс лист'!B:E,4,FALSE)</f>
        <v>7400</v>
      </c>
      <c r="J106" s="572"/>
      <c r="K106" s="573"/>
    </row>
    <row r="107" spans="1:11" ht="18" customHeight="1" thickBot="1" x14ac:dyDescent="0.35">
      <c r="A107" s="628"/>
      <c r="B107" s="600"/>
      <c r="C107" s="601"/>
      <c r="D107" s="601"/>
      <c r="E107" s="602"/>
      <c r="F107" s="44" t="s">
        <v>947</v>
      </c>
      <c r="G107" s="44" t="str">
        <f>VLOOKUP(F107,'Весь прайс лист'!B:C,2,FALSE)</f>
        <v>Аккумуляторная батарея PS324</v>
      </c>
      <c r="H107" s="44"/>
      <c r="I107" s="130">
        <f>VLOOKUP(F107,'Весь прайс лист'!B:E,4,FALSE)</f>
        <v>7500</v>
      </c>
      <c r="J107" s="574"/>
      <c r="K107" s="575"/>
    </row>
    <row r="108" spans="1:11" ht="18" customHeight="1" x14ac:dyDescent="0.3">
      <c r="A108" s="627" t="s">
        <v>876</v>
      </c>
      <c r="B108" s="592" t="s">
        <v>900</v>
      </c>
      <c r="C108" s="570" t="s">
        <v>481</v>
      </c>
      <c r="D108" s="605" t="s">
        <v>1002</v>
      </c>
      <c r="E108" s="606"/>
      <c r="F108" s="495" t="s">
        <v>884</v>
      </c>
      <c r="G108" s="375" t="str">
        <f>VLOOKUP(F108,'Весь прайс лист'!B:C,2,FALSE)</f>
        <v>Привод для распашных ворот TTN3724HS</v>
      </c>
      <c r="H108" s="375">
        <v>2</v>
      </c>
      <c r="I108" s="488">
        <f>VLOOKUP(F108,'Весь прайс лист'!B:E,4,FALSE)</f>
        <v>23350</v>
      </c>
      <c r="J108" s="564">
        <f>VLOOKUP(D108,'Весь прайс лист'!B:E,4,FALSE)</f>
        <v>51900</v>
      </c>
      <c r="K108" s="565"/>
    </row>
    <row r="109" spans="1:11" ht="18" customHeight="1" x14ac:dyDescent="0.3">
      <c r="A109" s="628"/>
      <c r="B109" s="593"/>
      <c r="C109" s="571"/>
      <c r="D109" s="607"/>
      <c r="E109" s="608"/>
      <c r="F109" s="472" t="s">
        <v>121</v>
      </c>
      <c r="G109" s="65" t="str">
        <f>VLOOKUP(F109,'Весь прайс лист'!B:C,2,FALSE)</f>
        <v>Блок управления MC824H</v>
      </c>
      <c r="H109" s="65">
        <v>1</v>
      </c>
      <c r="I109" s="162">
        <f>VLOOKUP(F109,'Весь прайс лист'!B:E,4,FALSE)</f>
        <v>20750</v>
      </c>
      <c r="J109" s="566"/>
      <c r="K109" s="567"/>
    </row>
    <row r="110" spans="1:11" ht="18" customHeight="1" x14ac:dyDescent="0.3">
      <c r="A110" s="628"/>
      <c r="B110" s="593"/>
      <c r="C110" s="571"/>
      <c r="D110" s="607"/>
      <c r="E110" s="608"/>
      <c r="F110" s="472" t="s">
        <v>841</v>
      </c>
      <c r="G110" s="65" t="str">
        <f>VLOOKUP(F110,'Весь прайс лист'!B:C,2,FALSE)</f>
        <v>Приемник OXIBD с обратной связью</v>
      </c>
      <c r="H110" s="65">
        <v>1</v>
      </c>
      <c r="I110" s="162">
        <f>VLOOKUP(F110,'Весь прайс лист'!B:E,4,FALSE)</f>
        <v>3900</v>
      </c>
      <c r="J110" s="566"/>
      <c r="K110" s="567"/>
    </row>
    <row r="111" spans="1:11" ht="18" customHeight="1" thickBot="1" x14ac:dyDescent="0.35">
      <c r="A111" s="628"/>
      <c r="B111" s="593"/>
      <c r="C111" s="571"/>
      <c r="D111" s="609"/>
      <c r="E111" s="610"/>
      <c r="F111" s="474" t="s">
        <v>814</v>
      </c>
      <c r="G111" s="66" t="str">
        <f>VLOOKUP(F111,'Весь прайс лист'!B:C,2,FALSE)</f>
        <v>Пульт управления ERA ONE ON3EBD с обратной связью</v>
      </c>
      <c r="H111" s="66">
        <v>1</v>
      </c>
      <c r="I111" s="156">
        <f>VLOOKUP(F111,'Весь прайс лист'!B:E,4,FALSE)</f>
        <v>1890</v>
      </c>
      <c r="J111" s="568"/>
      <c r="K111" s="569"/>
    </row>
    <row r="112" spans="1:11" ht="18" customHeight="1" x14ac:dyDescent="0.3">
      <c r="A112" s="628"/>
      <c r="B112" s="595" t="s">
        <v>484</v>
      </c>
      <c r="C112" s="596"/>
      <c r="D112" s="597"/>
      <c r="E112" s="598"/>
      <c r="F112" s="42" t="s">
        <v>14</v>
      </c>
      <c r="G112" s="42" t="str">
        <f>VLOOKUP(F112,'Весь прайс лист'!B:C,2,FALSE)</f>
        <v>Электромеханический замок вертикальный, 12В PLA10</v>
      </c>
      <c r="H112" s="42"/>
      <c r="I112" s="129">
        <f>VLOOKUP(F112,'Весь прайс лист'!B:E,4,FALSE)</f>
        <v>9300</v>
      </c>
      <c r="J112" s="572"/>
      <c r="K112" s="573"/>
    </row>
    <row r="113" spans="1:11" ht="18" customHeight="1" x14ac:dyDescent="0.3">
      <c r="A113" s="628"/>
      <c r="B113" s="599"/>
      <c r="C113" s="597"/>
      <c r="D113" s="597"/>
      <c r="E113" s="598"/>
      <c r="F113" s="40" t="s">
        <v>15</v>
      </c>
      <c r="G113" s="40" t="str">
        <f>VLOOKUP(F113,'Весь прайс лист'!B:C,2,FALSE)</f>
        <v>Электромеханический замок горизонтальный, 12В PLA11</v>
      </c>
      <c r="H113" s="40"/>
      <c r="I113" s="127">
        <f>VLOOKUP(F113,'Весь прайс лист'!B:E,4,FALSE)</f>
        <v>9300</v>
      </c>
      <c r="J113" s="572"/>
      <c r="K113" s="573"/>
    </row>
    <row r="114" spans="1:11" ht="18" customHeight="1" x14ac:dyDescent="0.3">
      <c r="A114" s="628"/>
      <c r="B114" s="599"/>
      <c r="C114" s="597"/>
      <c r="D114" s="597"/>
      <c r="E114" s="598"/>
      <c r="F114" s="40" t="s">
        <v>57</v>
      </c>
      <c r="G114" s="40" t="str">
        <f>VLOOKUP(F114,'Весь прайс лист'!B:C,2,FALSE)</f>
        <v>Цифровой переключатель FLOR EDSW</v>
      </c>
      <c r="H114" s="40"/>
      <c r="I114" s="127">
        <f>VLOOKUP(F114,'Весь прайс лист'!B:E,4,FALSE)</f>
        <v>7400</v>
      </c>
      <c r="J114" s="572"/>
      <c r="K114" s="573"/>
    </row>
    <row r="115" spans="1:11" ht="18" customHeight="1" thickBot="1" x14ac:dyDescent="0.35">
      <c r="A115" s="628"/>
      <c r="B115" s="600"/>
      <c r="C115" s="601"/>
      <c r="D115" s="601"/>
      <c r="E115" s="602"/>
      <c r="F115" s="44" t="s">
        <v>947</v>
      </c>
      <c r="G115" s="44" t="str">
        <f>VLOOKUP(F115,'Весь прайс лист'!B:C,2,FALSE)</f>
        <v>Аккумуляторная батарея PS324</v>
      </c>
      <c r="H115" s="44"/>
      <c r="I115" s="130">
        <f>VLOOKUP(F115,'Весь прайс лист'!B:E,4,FALSE)</f>
        <v>7500</v>
      </c>
      <c r="J115" s="574"/>
      <c r="K115" s="575"/>
    </row>
    <row r="116" spans="1:11" ht="18" customHeight="1" x14ac:dyDescent="0.3">
      <c r="A116" s="628"/>
      <c r="B116" s="592" t="s">
        <v>900</v>
      </c>
      <c r="C116" s="570" t="s">
        <v>481</v>
      </c>
      <c r="D116" s="580" t="s">
        <v>851</v>
      </c>
      <c r="E116" s="581"/>
      <c r="F116" s="267" t="s">
        <v>884</v>
      </c>
      <c r="G116" s="273" t="str">
        <f>VLOOKUP(F116,'Весь прайс лист'!B:C,2,FALSE)</f>
        <v>Привод для распашных ворот TTN3724HS</v>
      </c>
      <c r="H116" s="269">
        <v>2</v>
      </c>
      <c r="I116" s="274">
        <f>VLOOKUP(F116,'Весь прайс лист'!B:E,4,FALSE)</f>
        <v>23350</v>
      </c>
      <c r="J116" s="586">
        <f>VLOOKUP(D116,'Весь прайс лист'!B:E,4,FALSE)</f>
        <v>54900</v>
      </c>
      <c r="K116" s="587"/>
    </row>
    <row r="117" spans="1:11" ht="18" customHeight="1" x14ac:dyDescent="0.3">
      <c r="A117" s="628"/>
      <c r="B117" s="593"/>
      <c r="C117" s="571"/>
      <c r="D117" s="582"/>
      <c r="E117" s="583"/>
      <c r="F117" s="271" t="s">
        <v>121</v>
      </c>
      <c r="G117" s="273" t="str">
        <f>VLOOKUP(F117,'Весь прайс лист'!B:C,2,FALSE)</f>
        <v>Блок управления MC824H</v>
      </c>
      <c r="H117" s="273">
        <v>1</v>
      </c>
      <c r="I117" s="274">
        <f>VLOOKUP(F117,'Весь прайс лист'!B:E,4,FALSE)</f>
        <v>20750</v>
      </c>
      <c r="J117" s="588"/>
      <c r="K117" s="589"/>
    </row>
    <row r="118" spans="1:11" ht="18" customHeight="1" x14ac:dyDescent="0.3">
      <c r="A118" s="628"/>
      <c r="B118" s="593"/>
      <c r="C118" s="571"/>
      <c r="D118" s="582"/>
      <c r="E118" s="583"/>
      <c r="F118" s="271" t="s">
        <v>841</v>
      </c>
      <c r="G118" s="273" t="str">
        <f>VLOOKUP(F118,'Весь прайс лист'!B:C,2,FALSE)</f>
        <v>Приемник OXIBD с обратной связью</v>
      </c>
      <c r="H118" s="273">
        <v>1</v>
      </c>
      <c r="I118" s="274">
        <f>VLOOKUP(F118,'Весь прайс лист'!B:E,4,FALSE)</f>
        <v>3900</v>
      </c>
      <c r="J118" s="588"/>
      <c r="K118" s="589"/>
    </row>
    <row r="119" spans="1:11" ht="18" customHeight="1" x14ac:dyDescent="0.3">
      <c r="A119" s="628"/>
      <c r="B119" s="593"/>
      <c r="C119" s="571"/>
      <c r="D119" s="582"/>
      <c r="E119" s="583"/>
      <c r="F119" s="271" t="s">
        <v>814</v>
      </c>
      <c r="G119" s="273" t="str">
        <f>VLOOKUP(F119,'Весь прайс лист'!B:C,2,FALSE)</f>
        <v>Пульт управления ERA ONE ON3EBD с обратной связью</v>
      </c>
      <c r="H119" s="273">
        <v>2</v>
      </c>
      <c r="I119" s="274">
        <f>VLOOKUP(F119,'Весь прайс лист'!B:E,4,FALSE)</f>
        <v>1890</v>
      </c>
      <c r="J119" s="588"/>
      <c r="K119" s="589"/>
    </row>
    <row r="120" spans="1:11" ht="18" customHeight="1" x14ac:dyDescent="0.3">
      <c r="A120" s="628"/>
      <c r="B120" s="593"/>
      <c r="C120" s="571"/>
      <c r="D120" s="582"/>
      <c r="E120" s="583"/>
      <c r="F120" s="271" t="s">
        <v>6</v>
      </c>
      <c r="G120" s="273" t="str">
        <f>VLOOKUP(F120,'Весь прайс лист'!B:C,2,FALSE)</f>
        <v>Фотоэлементы Medium BlueBus EPMB</v>
      </c>
      <c r="H120" s="273">
        <v>1</v>
      </c>
      <c r="I120" s="274">
        <f>VLOOKUP(F120,'Весь прайс лист'!B:E,4,FALSE)</f>
        <v>4650</v>
      </c>
      <c r="J120" s="588"/>
      <c r="K120" s="589"/>
    </row>
    <row r="121" spans="1:11" ht="18" customHeight="1" thickBot="1" x14ac:dyDescent="0.35">
      <c r="A121" s="628"/>
      <c r="B121" s="594"/>
      <c r="C121" s="579"/>
      <c r="D121" s="584"/>
      <c r="E121" s="585"/>
      <c r="F121" s="386" t="s">
        <v>669</v>
      </c>
      <c r="G121" s="301" t="str">
        <f>VLOOKUP(F121,'Весь прайс лист'!B:C,2,FALSE)</f>
        <v>Лампа сигнальная с антенной 12В/24В ELDC</v>
      </c>
      <c r="H121" s="301">
        <v>1</v>
      </c>
      <c r="I121" s="302">
        <f>VLOOKUP(F121,'Весь прайс лист'!B:E,4,FALSE)</f>
        <v>3150</v>
      </c>
      <c r="J121" s="590"/>
      <c r="K121" s="591"/>
    </row>
    <row r="122" spans="1:11" ht="18" customHeight="1" x14ac:dyDescent="0.3">
      <c r="A122" s="628"/>
      <c r="B122" s="595" t="s">
        <v>484</v>
      </c>
      <c r="C122" s="596"/>
      <c r="D122" s="597"/>
      <c r="E122" s="598"/>
      <c r="F122" s="42" t="s">
        <v>14</v>
      </c>
      <c r="G122" s="42" t="str">
        <f>VLOOKUP(F122,'Весь прайс лист'!B:C,2,FALSE)</f>
        <v>Электромеханический замок вертикальный, 12В PLA10</v>
      </c>
      <c r="H122" s="42"/>
      <c r="I122" s="129">
        <f>VLOOKUP(F122,'Весь прайс лист'!B:E,4,FALSE)</f>
        <v>9300</v>
      </c>
      <c r="J122" s="603"/>
      <c r="K122" s="604"/>
    </row>
    <row r="123" spans="1:11" ht="18" customHeight="1" x14ac:dyDescent="0.3">
      <c r="A123" s="628"/>
      <c r="B123" s="599"/>
      <c r="C123" s="597"/>
      <c r="D123" s="597"/>
      <c r="E123" s="598"/>
      <c r="F123" s="40" t="s">
        <v>15</v>
      </c>
      <c r="G123" s="40" t="str">
        <f>VLOOKUP(F123,'Весь прайс лист'!B:C,2,FALSE)</f>
        <v>Электромеханический замок горизонтальный, 12В PLA11</v>
      </c>
      <c r="H123" s="40"/>
      <c r="I123" s="127">
        <f>VLOOKUP(F123,'Весь прайс лист'!B:E,4,FALSE)</f>
        <v>9300</v>
      </c>
      <c r="J123" s="572"/>
      <c r="K123" s="573"/>
    </row>
    <row r="124" spans="1:11" ht="18" customHeight="1" x14ac:dyDescent="0.3">
      <c r="A124" s="628"/>
      <c r="B124" s="599"/>
      <c r="C124" s="597"/>
      <c r="D124" s="597"/>
      <c r="E124" s="598"/>
      <c r="F124" s="40" t="s">
        <v>57</v>
      </c>
      <c r="G124" s="40" t="str">
        <f>VLOOKUP(F124,'Весь прайс лист'!B:C,2,FALSE)</f>
        <v>Цифровой переключатель FLOR EDSW</v>
      </c>
      <c r="H124" s="40"/>
      <c r="I124" s="127">
        <f>VLOOKUP(F124,'Весь прайс лист'!B:E,4,FALSE)</f>
        <v>7400</v>
      </c>
      <c r="J124" s="572"/>
      <c r="K124" s="573"/>
    </row>
    <row r="125" spans="1:11" ht="18" customHeight="1" thickBot="1" x14ac:dyDescent="0.35">
      <c r="A125" s="628"/>
      <c r="B125" s="600"/>
      <c r="C125" s="601"/>
      <c r="D125" s="601"/>
      <c r="E125" s="602"/>
      <c r="F125" s="44" t="s">
        <v>947</v>
      </c>
      <c r="G125" s="44" t="str">
        <f>VLOOKUP(F125,'Весь прайс лист'!B:C,2,FALSE)</f>
        <v>Аккумуляторная батарея PS324</v>
      </c>
      <c r="H125" s="44"/>
      <c r="I125" s="130">
        <f>VLOOKUP(F125,'Весь прайс лист'!B:E,4,FALSE)</f>
        <v>7500</v>
      </c>
      <c r="J125" s="574"/>
      <c r="K125" s="575"/>
    </row>
    <row r="126" spans="1:11" ht="18.45" customHeight="1" x14ac:dyDescent="0.3">
      <c r="A126" s="627" t="s">
        <v>60</v>
      </c>
      <c r="B126" s="592" t="s">
        <v>523</v>
      </c>
      <c r="C126" s="570" t="s">
        <v>481</v>
      </c>
      <c r="D126" s="605" t="s">
        <v>1004</v>
      </c>
      <c r="E126" s="606"/>
      <c r="F126" s="495" t="s">
        <v>33</v>
      </c>
      <c r="G126" s="375" t="str">
        <f>VLOOKUP(F126,'Весь прайс лист'!B:C,2,FALSE)</f>
        <v>Привод для распашных ворот TO6024HS</v>
      </c>
      <c r="H126" s="375">
        <v>2</v>
      </c>
      <c r="I126" s="488">
        <f>VLOOKUP(F126,'Весь прайс лист'!B:E,4,FALSE)</f>
        <v>39150</v>
      </c>
      <c r="J126" s="564">
        <f>VLOOKUP(D126,'Весь прайс лист'!B:E,4,FALSE)</f>
        <v>102900</v>
      </c>
      <c r="K126" s="565"/>
    </row>
    <row r="127" spans="1:11" ht="15" customHeight="1" x14ac:dyDescent="0.3">
      <c r="A127" s="628"/>
      <c r="B127" s="593"/>
      <c r="C127" s="571"/>
      <c r="D127" s="607"/>
      <c r="E127" s="608"/>
      <c r="F127" s="472" t="s">
        <v>121</v>
      </c>
      <c r="G127" s="65" t="str">
        <f>VLOOKUP(F127,'Весь прайс лист'!B:C,2,FALSE)</f>
        <v>Блок управления MC824H</v>
      </c>
      <c r="H127" s="65">
        <v>1</v>
      </c>
      <c r="I127" s="162">
        <f>VLOOKUP(F127,'Весь прайс лист'!B:E,4,FALSE)</f>
        <v>20750</v>
      </c>
      <c r="J127" s="566"/>
      <c r="K127" s="567"/>
    </row>
    <row r="128" spans="1:11" ht="15" customHeight="1" x14ac:dyDescent="0.3">
      <c r="A128" s="628"/>
      <c r="B128" s="593"/>
      <c r="C128" s="571"/>
      <c r="D128" s="607"/>
      <c r="E128" s="608"/>
      <c r="F128" s="472" t="s">
        <v>841</v>
      </c>
      <c r="G128" s="65" t="str">
        <f>VLOOKUP(F128,'Весь прайс лист'!B:C,2,FALSE)</f>
        <v>Приемник OXIBD с обратной связью</v>
      </c>
      <c r="H128" s="65">
        <v>1</v>
      </c>
      <c r="I128" s="162">
        <f>VLOOKUP(F128,'Весь прайс лист'!B:E,4,FALSE)</f>
        <v>3900</v>
      </c>
      <c r="J128" s="566"/>
      <c r="K128" s="567"/>
    </row>
    <row r="129" spans="1:11" ht="15" customHeight="1" thickBot="1" x14ac:dyDescent="0.35">
      <c r="A129" s="628"/>
      <c r="B129" s="593"/>
      <c r="C129" s="571"/>
      <c r="D129" s="609"/>
      <c r="E129" s="610"/>
      <c r="F129" s="474" t="s">
        <v>814</v>
      </c>
      <c r="G129" s="66" t="str">
        <f>VLOOKUP(F129,'Весь прайс лист'!B:C,2,FALSE)</f>
        <v>Пульт управления ERA ONE ON3EBD с обратной связью</v>
      </c>
      <c r="H129" s="66">
        <v>1</v>
      </c>
      <c r="I129" s="156">
        <f>VLOOKUP(F129,'Весь прайс лист'!B:E,4,FALSE)</f>
        <v>1890</v>
      </c>
      <c r="J129" s="568"/>
      <c r="K129" s="569"/>
    </row>
    <row r="130" spans="1:11" ht="16.649999999999999" customHeight="1" x14ac:dyDescent="0.3">
      <c r="A130" s="628"/>
      <c r="B130" s="595" t="s">
        <v>484</v>
      </c>
      <c r="C130" s="596"/>
      <c r="D130" s="597"/>
      <c r="E130" s="598"/>
      <c r="F130" s="42" t="s">
        <v>14</v>
      </c>
      <c r="G130" s="42" t="str">
        <f>VLOOKUP(F130,'Весь прайс лист'!B:C,2,FALSE)</f>
        <v>Электромеханический замок вертикальный, 12В PLA10</v>
      </c>
      <c r="H130" s="42"/>
      <c r="I130" s="129">
        <f>VLOOKUP(F130,'Весь прайс лист'!B:E,4,FALSE)</f>
        <v>9300</v>
      </c>
      <c r="J130" s="572"/>
      <c r="K130" s="573"/>
    </row>
    <row r="131" spans="1:11" ht="16.649999999999999" customHeight="1" x14ac:dyDescent="0.3">
      <c r="A131" s="628"/>
      <c r="B131" s="599"/>
      <c r="C131" s="597"/>
      <c r="D131" s="597"/>
      <c r="E131" s="598"/>
      <c r="F131" s="40" t="s">
        <v>15</v>
      </c>
      <c r="G131" s="40" t="str">
        <f>VLOOKUP(F131,'Весь прайс лист'!B:C,2,FALSE)</f>
        <v>Электромеханический замок горизонтальный, 12В PLA11</v>
      </c>
      <c r="H131" s="40"/>
      <c r="I131" s="127">
        <f>VLOOKUP(F131,'Весь прайс лист'!B:E,4,FALSE)</f>
        <v>9300</v>
      </c>
      <c r="J131" s="572"/>
      <c r="K131" s="573"/>
    </row>
    <row r="132" spans="1:11" ht="16.649999999999999" customHeight="1" x14ac:dyDescent="0.3">
      <c r="A132" s="628"/>
      <c r="B132" s="599"/>
      <c r="C132" s="597"/>
      <c r="D132" s="597"/>
      <c r="E132" s="598"/>
      <c r="F132" s="40" t="s">
        <v>57</v>
      </c>
      <c r="G132" s="40" t="str">
        <f>VLOOKUP(F132,'Весь прайс лист'!B:C,2,FALSE)</f>
        <v>Цифровой переключатель FLOR EDSW</v>
      </c>
      <c r="H132" s="40"/>
      <c r="I132" s="127">
        <f>VLOOKUP(F132,'Весь прайс лист'!B:E,4,FALSE)</f>
        <v>7400</v>
      </c>
      <c r="J132" s="572"/>
      <c r="K132" s="573"/>
    </row>
    <row r="133" spans="1:11" ht="16.649999999999999" customHeight="1" thickBot="1" x14ac:dyDescent="0.35">
      <c r="A133" s="628"/>
      <c r="B133" s="600"/>
      <c r="C133" s="601"/>
      <c r="D133" s="601"/>
      <c r="E133" s="602"/>
      <c r="F133" s="44" t="s">
        <v>947</v>
      </c>
      <c r="G133" s="44" t="str">
        <f>VLOOKUP(F133,'Весь прайс лист'!B:C,2,FALSE)</f>
        <v>Аккумуляторная батарея PS324</v>
      </c>
      <c r="H133" s="44"/>
      <c r="I133" s="130">
        <f>VLOOKUP(F133,'Весь прайс лист'!B:E,4,FALSE)</f>
        <v>7500</v>
      </c>
      <c r="J133" s="574"/>
      <c r="K133" s="575"/>
    </row>
    <row r="134" spans="1:11" ht="16.649999999999999" customHeight="1" x14ac:dyDescent="0.3">
      <c r="A134" s="628"/>
      <c r="B134" s="592" t="s">
        <v>523</v>
      </c>
      <c r="C134" s="570" t="s">
        <v>481</v>
      </c>
      <c r="D134" s="580" t="s">
        <v>852</v>
      </c>
      <c r="E134" s="581"/>
      <c r="F134" s="267" t="s">
        <v>33</v>
      </c>
      <c r="G134" s="269" t="str">
        <f>VLOOKUP(F134,'Весь прайс лист'!B:C,2,FALSE)</f>
        <v>Привод для распашных ворот TO6024HS</v>
      </c>
      <c r="H134" s="269">
        <v>2</v>
      </c>
      <c r="I134" s="270">
        <f>VLOOKUP(F134,'Весь прайс лист'!B:E,4,FALSE)</f>
        <v>39150</v>
      </c>
      <c r="J134" s="586">
        <f>VLOOKUP(D134,'Весь прайс лист'!B:E,4,FALSE)</f>
        <v>105900</v>
      </c>
      <c r="K134" s="587"/>
    </row>
    <row r="135" spans="1:11" ht="16.649999999999999" customHeight="1" x14ac:dyDescent="0.3">
      <c r="A135" s="628"/>
      <c r="B135" s="593"/>
      <c r="C135" s="571"/>
      <c r="D135" s="582"/>
      <c r="E135" s="583"/>
      <c r="F135" s="271" t="s">
        <v>121</v>
      </c>
      <c r="G135" s="273" t="str">
        <f>VLOOKUP(F135,'Весь прайс лист'!B:C,2,FALSE)</f>
        <v>Блок управления MC824H</v>
      </c>
      <c r="H135" s="273">
        <v>1</v>
      </c>
      <c r="I135" s="274">
        <f>VLOOKUP(F135,'Весь прайс лист'!B:E,4,FALSE)</f>
        <v>20750</v>
      </c>
      <c r="J135" s="588"/>
      <c r="K135" s="589"/>
    </row>
    <row r="136" spans="1:11" ht="16.649999999999999" customHeight="1" x14ac:dyDescent="0.3">
      <c r="A136" s="628"/>
      <c r="B136" s="593"/>
      <c r="C136" s="571"/>
      <c r="D136" s="582"/>
      <c r="E136" s="583"/>
      <c r="F136" s="271" t="s">
        <v>841</v>
      </c>
      <c r="G136" s="273" t="str">
        <f>VLOOKUP(F136,'Весь прайс лист'!B:C,2,FALSE)</f>
        <v>Приемник OXIBD с обратной связью</v>
      </c>
      <c r="H136" s="273">
        <v>1</v>
      </c>
      <c r="I136" s="274">
        <f>VLOOKUP(F136,'Весь прайс лист'!B:E,4,FALSE)</f>
        <v>3900</v>
      </c>
      <c r="J136" s="588"/>
      <c r="K136" s="589"/>
    </row>
    <row r="137" spans="1:11" ht="16.649999999999999" customHeight="1" x14ac:dyDescent="0.3">
      <c r="A137" s="628"/>
      <c r="B137" s="593"/>
      <c r="C137" s="571"/>
      <c r="D137" s="582"/>
      <c r="E137" s="583"/>
      <c r="F137" s="271" t="s">
        <v>814</v>
      </c>
      <c r="G137" s="273" t="str">
        <f>VLOOKUP(F137,'Весь прайс лист'!B:C,2,FALSE)</f>
        <v>Пульт управления ERA ONE ON3EBD с обратной связью</v>
      </c>
      <c r="H137" s="273">
        <v>2</v>
      </c>
      <c r="I137" s="274">
        <f>VLOOKUP(F137,'Весь прайс лист'!B:E,4,FALSE)</f>
        <v>1890</v>
      </c>
      <c r="J137" s="588"/>
      <c r="K137" s="589"/>
    </row>
    <row r="138" spans="1:11" ht="16.649999999999999" customHeight="1" x14ac:dyDescent="0.3">
      <c r="A138" s="628"/>
      <c r="B138" s="593"/>
      <c r="C138" s="571"/>
      <c r="D138" s="582"/>
      <c r="E138" s="583"/>
      <c r="F138" s="271" t="s">
        <v>6</v>
      </c>
      <c r="G138" s="273" t="str">
        <f>VLOOKUP(F138,'Весь прайс лист'!B:C,2,FALSE)</f>
        <v>Фотоэлементы Medium BlueBus EPMB</v>
      </c>
      <c r="H138" s="273">
        <v>1</v>
      </c>
      <c r="I138" s="274">
        <f>VLOOKUP(F138,'Весь прайс лист'!B:E,4,FALSE)</f>
        <v>4650</v>
      </c>
      <c r="J138" s="588"/>
      <c r="K138" s="589"/>
    </row>
    <row r="139" spans="1:11" ht="16.649999999999999" customHeight="1" thickBot="1" x14ac:dyDescent="0.35">
      <c r="A139" s="628"/>
      <c r="B139" s="594"/>
      <c r="C139" s="579"/>
      <c r="D139" s="584"/>
      <c r="E139" s="585"/>
      <c r="F139" s="386" t="s">
        <v>669</v>
      </c>
      <c r="G139" s="301" t="str">
        <f>VLOOKUP(F139,'Весь прайс лист'!B:C,2,FALSE)</f>
        <v>Лампа сигнальная с антенной 12В/24В ELDC</v>
      </c>
      <c r="H139" s="301">
        <v>1</v>
      </c>
      <c r="I139" s="302">
        <f>VLOOKUP(F139,'Весь прайс лист'!B:E,4,FALSE)</f>
        <v>3150</v>
      </c>
      <c r="J139" s="590"/>
      <c r="K139" s="591"/>
    </row>
    <row r="140" spans="1:11" ht="16.649999999999999" customHeight="1" x14ac:dyDescent="0.3">
      <c r="A140" s="628"/>
      <c r="B140" s="595" t="s">
        <v>484</v>
      </c>
      <c r="C140" s="596"/>
      <c r="D140" s="597"/>
      <c r="E140" s="598"/>
      <c r="F140" s="42" t="s">
        <v>14</v>
      </c>
      <c r="G140" s="42" t="str">
        <f>VLOOKUP(F140,'Весь прайс лист'!B:C,2,FALSE)</f>
        <v>Электромеханический замок вертикальный, 12В PLA10</v>
      </c>
      <c r="H140" s="42"/>
      <c r="I140" s="129">
        <f>VLOOKUP(F140,'Весь прайс лист'!B:E,4,FALSE)</f>
        <v>9300</v>
      </c>
      <c r="J140" s="603"/>
      <c r="K140" s="604"/>
    </row>
    <row r="141" spans="1:11" ht="16.649999999999999" customHeight="1" x14ac:dyDescent="0.3">
      <c r="A141" s="628"/>
      <c r="B141" s="599"/>
      <c r="C141" s="597"/>
      <c r="D141" s="597"/>
      <c r="E141" s="598"/>
      <c r="F141" s="40" t="s">
        <v>15</v>
      </c>
      <c r="G141" s="40" t="str">
        <f>VLOOKUP(F141,'Весь прайс лист'!B:C,2,FALSE)</f>
        <v>Электромеханический замок горизонтальный, 12В PLA11</v>
      </c>
      <c r="H141" s="40"/>
      <c r="I141" s="127">
        <f>VLOOKUP(F141,'Весь прайс лист'!B:E,4,FALSE)</f>
        <v>9300</v>
      </c>
      <c r="J141" s="572"/>
      <c r="K141" s="573"/>
    </row>
    <row r="142" spans="1:11" ht="16.649999999999999" customHeight="1" x14ac:dyDescent="0.3">
      <c r="A142" s="628"/>
      <c r="B142" s="599"/>
      <c r="C142" s="597"/>
      <c r="D142" s="597"/>
      <c r="E142" s="598"/>
      <c r="F142" s="40" t="s">
        <v>57</v>
      </c>
      <c r="G142" s="40" t="str">
        <f>VLOOKUP(F142,'Весь прайс лист'!B:C,2,FALSE)</f>
        <v>Цифровой переключатель FLOR EDSW</v>
      </c>
      <c r="H142" s="40"/>
      <c r="I142" s="127">
        <f>VLOOKUP(F142,'Весь прайс лист'!B:E,4,FALSE)</f>
        <v>7400</v>
      </c>
      <c r="J142" s="572"/>
      <c r="K142" s="573"/>
    </row>
    <row r="143" spans="1:11" ht="16.649999999999999" customHeight="1" thickBot="1" x14ac:dyDescent="0.35">
      <c r="A143" s="628"/>
      <c r="B143" s="600"/>
      <c r="C143" s="601"/>
      <c r="D143" s="601"/>
      <c r="E143" s="602"/>
      <c r="F143" s="44" t="s">
        <v>947</v>
      </c>
      <c r="G143" s="44" t="str">
        <f>VLOOKUP(F143,'Весь прайс лист'!B:C,2,FALSE)</f>
        <v>Аккумуляторная батарея PS324</v>
      </c>
      <c r="H143" s="44"/>
      <c r="I143" s="130">
        <f>VLOOKUP(F143,'Весь прайс лист'!B:E,4,FALSE)</f>
        <v>7500</v>
      </c>
      <c r="J143" s="574"/>
      <c r="K143" s="575"/>
    </row>
    <row r="144" spans="1:11" ht="39" customHeight="1" x14ac:dyDescent="0.3">
      <c r="A144" s="629" t="s">
        <v>62</v>
      </c>
      <c r="B144" s="576" t="s">
        <v>524</v>
      </c>
      <c r="C144" s="570" t="s">
        <v>481</v>
      </c>
      <c r="D144" s="605" t="s">
        <v>1010</v>
      </c>
      <c r="E144" s="606"/>
      <c r="F144" s="503" t="s">
        <v>169</v>
      </c>
      <c r="G144" s="504" t="str">
        <f>VLOOKUP(F144,'Весь прайс лист'!B:C,2,FALSE)</f>
        <v>Привод для распашных ворот HK7024HS</v>
      </c>
      <c r="H144" s="375">
        <v>1</v>
      </c>
      <c r="I144" s="488">
        <f>VLOOKUP(F144,'Весь прайс лист'!B:E,4,FALSE)</f>
        <v>52200</v>
      </c>
      <c r="J144" s="564">
        <f>VLOOKUP(D144,'Весь прайс лист'!B:E,4,FALSE)</f>
        <v>96900</v>
      </c>
      <c r="K144" s="565"/>
    </row>
    <row r="145" spans="1:11" ht="14.4" x14ac:dyDescent="0.3">
      <c r="A145" s="630"/>
      <c r="B145" s="577"/>
      <c r="C145" s="571"/>
      <c r="D145" s="607"/>
      <c r="E145" s="608"/>
      <c r="F145" s="472" t="s">
        <v>31</v>
      </c>
      <c r="G145" s="65" t="str">
        <f>VLOOKUP(F145,'Весь прайс лист'!B:C,2,FALSE)</f>
        <v>Привод для распашных ворот HK7224HS</v>
      </c>
      <c r="H145" s="64">
        <v>1</v>
      </c>
      <c r="I145" s="155">
        <f>VLOOKUP(F145,'Весь прайс лист'!B:E,4,FALSE)</f>
        <v>37600</v>
      </c>
      <c r="J145" s="566"/>
      <c r="K145" s="567"/>
    </row>
    <row r="146" spans="1:11" ht="15" customHeight="1" x14ac:dyDescent="0.3">
      <c r="A146" s="630"/>
      <c r="B146" s="577"/>
      <c r="C146" s="571"/>
      <c r="D146" s="607"/>
      <c r="E146" s="608"/>
      <c r="F146" s="472" t="s">
        <v>841</v>
      </c>
      <c r="G146" s="65" t="str">
        <f>VLOOKUP(F146,'Весь прайс лист'!B:C,2,FALSE)</f>
        <v>Приемник OXIBD с обратной связью</v>
      </c>
      <c r="H146" s="65">
        <v>1</v>
      </c>
      <c r="I146" s="162">
        <f>VLOOKUP(F146,'Весь прайс лист'!B:E,4,FALSE)</f>
        <v>3900</v>
      </c>
      <c r="J146" s="566"/>
      <c r="K146" s="567"/>
    </row>
    <row r="147" spans="1:11" ht="15" customHeight="1" thickBot="1" x14ac:dyDescent="0.35">
      <c r="A147" s="630"/>
      <c r="B147" s="577"/>
      <c r="C147" s="571"/>
      <c r="D147" s="609"/>
      <c r="E147" s="610"/>
      <c r="F147" s="474" t="s">
        <v>814</v>
      </c>
      <c r="G147" s="66" t="str">
        <f>VLOOKUP(F147,'Весь прайс лист'!B:C,2,FALSE)</f>
        <v>Пульт управления ERA ONE ON3EBD с обратной связью</v>
      </c>
      <c r="H147" s="66">
        <v>1</v>
      </c>
      <c r="I147" s="156">
        <f>VLOOKUP(F147,'Весь прайс лист'!B:E,4,FALSE)</f>
        <v>1890</v>
      </c>
      <c r="J147" s="568"/>
      <c r="K147" s="569"/>
    </row>
    <row r="148" spans="1:11" ht="14.25" customHeight="1" x14ac:dyDescent="0.3">
      <c r="A148" s="630"/>
      <c r="B148" s="595" t="s">
        <v>484</v>
      </c>
      <c r="C148" s="596"/>
      <c r="D148" s="597"/>
      <c r="E148" s="598"/>
      <c r="F148" s="42" t="s">
        <v>57</v>
      </c>
      <c r="G148" s="42" t="str">
        <f>VLOOKUP(F148,'Весь прайс лист'!B:C,2,FALSE)</f>
        <v>Цифровой переключатель FLOR EDSW</v>
      </c>
      <c r="H148" s="42"/>
      <c r="I148" s="129">
        <f>VLOOKUP(F148,'Весь прайс лист'!B:E,4,FALSE)</f>
        <v>7400</v>
      </c>
      <c r="J148" s="572"/>
      <c r="K148" s="573"/>
    </row>
    <row r="149" spans="1:11" ht="14.25" customHeight="1" x14ac:dyDescent="0.3">
      <c r="A149" s="630"/>
      <c r="B149" s="599"/>
      <c r="C149" s="597"/>
      <c r="D149" s="597"/>
      <c r="E149" s="598"/>
      <c r="F149" s="42" t="s">
        <v>14</v>
      </c>
      <c r="G149" s="42" t="str">
        <f>VLOOKUP(F149,'Весь прайс лист'!B:C,2,FALSE)</f>
        <v>Электромеханический замок вертикальный, 12В PLA10</v>
      </c>
      <c r="H149" s="42"/>
      <c r="I149" s="129">
        <f>VLOOKUP(F149,'Весь прайс лист'!B:E,4,FALSE)</f>
        <v>9300</v>
      </c>
      <c r="J149" s="572"/>
      <c r="K149" s="573"/>
    </row>
    <row r="150" spans="1:11" ht="14.25" customHeight="1" x14ac:dyDescent="0.3">
      <c r="A150" s="630"/>
      <c r="B150" s="599"/>
      <c r="C150" s="597"/>
      <c r="D150" s="597"/>
      <c r="E150" s="598"/>
      <c r="F150" s="40" t="s">
        <v>15</v>
      </c>
      <c r="G150" s="40" t="str">
        <f>VLOOKUP(F150,'Весь прайс лист'!B:C,2,FALSE)</f>
        <v>Электромеханический замок горизонтальный, 12В PLA11</v>
      </c>
      <c r="H150" s="40"/>
      <c r="I150" s="127">
        <f>VLOOKUP(F150,'Весь прайс лист'!B:E,4,FALSE)</f>
        <v>9300</v>
      </c>
      <c r="J150" s="572"/>
      <c r="K150" s="573"/>
    </row>
    <row r="151" spans="1:11" ht="14.25" customHeight="1" x14ac:dyDescent="0.3">
      <c r="A151" s="630"/>
      <c r="B151" s="599"/>
      <c r="C151" s="597"/>
      <c r="D151" s="597"/>
      <c r="E151" s="598"/>
      <c r="F151" s="40" t="s">
        <v>9</v>
      </c>
      <c r="G151" s="40" t="str">
        <f>VLOOKUP(F151,'Весь прайс лист'!B:C,2,FALSE)</f>
        <v>Переключатель замковый с механизмом разблокировки KIO</v>
      </c>
      <c r="H151" s="40"/>
      <c r="I151" s="127">
        <f>VLOOKUP(F151,'Весь прайс лист'!B:E,4,FALSE)</f>
        <v>4800</v>
      </c>
      <c r="J151" s="572"/>
      <c r="K151" s="573"/>
    </row>
    <row r="152" spans="1:11" ht="14.25" customHeight="1" x14ac:dyDescent="0.3">
      <c r="A152" s="630"/>
      <c r="B152" s="599"/>
      <c r="C152" s="597"/>
      <c r="D152" s="597"/>
      <c r="E152" s="598"/>
      <c r="F152" s="40" t="s">
        <v>8</v>
      </c>
      <c r="G152" s="40" t="str">
        <f>VLOOKUP(F152,'Весь прайс лист'!B:C,2,FALSE)</f>
        <v>Металлический трос разблокировки для KIO KA1</v>
      </c>
      <c r="H152" s="40"/>
      <c r="I152" s="127">
        <f>VLOOKUP(F152,'Весь прайс лист'!B:E,4,FALSE)</f>
        <v>1450</v>
      </c>
      <c r="J152" s="572"/>
      <c r="K152" s="573"/>
    </row>
    <row r="153" spans="1:11" ht="15" thickBot="1" x14ac:dyDescent="0.35">
      <c r="A153" s="630"/>
      <c r="B153" s="600"/>
      <c r="C153" s="601"/>
      <c r="D153" s="601"/>
      <c r="E153" s="602"/>
      <c r="F153" s="44" t="s">
        <v>10</v>
      </c>
      <c r="G153" s="44" t="str">
        <f>VLOOKUP(F153,'Весь прайс лист'!B:C,2,FALSE)</f>
        <v>Аккумуляторная батарея PS124</v>
      </c>
      <c r="H153" s="44"/>
      <c r="I153" s="130">
        <f>VLOOKUP(F153,'Весь прайс лист'!B:E,4,FALSE)</f>
        <v>5950</v>
      </c>
      <c r="J153" s="574"/>
      <c r="K153" s="575"/>
    </row>
    <row r="154" spans="1:11" ht="14.4" x14ac:dyDescent="0.3">
      <c r="A154" s="630"/>
      <c r="B154" s="576" t="s">
        <v>524</v>
      </c>
      <c r="C154" s="570" t="s">
        <v>481</v>
      </c>
      <c r="D154" s="580" t="s">
        <v>853</v>
      </c>
      <c r="E154" s="581"/>
      <c r="F154" s="500" t="s">
        <v>169</v>
      </c>
      <c r="G154" s="283" t="str">
        <f>VLOOKUP(F154,'Весь прайс лист'!B:C,2,FALSE)</f>
        <v>Привод для распашных ворот HK7024HS</v>
      </c>
      <c r="H154" s="269">
        <v>1</v>
      </c>
      <c r="I154" s="270">
        <f>VLOOKUP(F154,'Весь прайс лист'!B:E,4,FALSE)</f>
        <v>52200</v>
      </c>
      <c r="J154" s="586">
        <f>VLOOKUP(D154,'Весь прайс лист'!B:E,4,FALSE)</f>
        <v>99900</v>
      </c>
      <c r="K154" s="587"/>
    </row>
    <row r="155" spans="1:11" ht="14.4" x14ac:dyDescent="0.3">
      <c r="A155" s="630"/>
      <c r="B155" s="577"/>
      <c r="C155" s="571"/>
      <c r="D155" s="582"/>
      <c r="E155" s="583"/>
      <c r="F155" s="271" t="s">
        <v>31</v>
      </c>
      <c r="G155" s="273" t="str">
        <f>VLOOKUP(F155,'Весь прайс лист'!B:C,2,FALSE)</f>
        <v>Привод для распашных ворот HK7224HS</v>
      </c>
      <c r="H155" s="280">
        <v>1</v>
      </c>
      <c r="I155" s="281">
        <f>VLOOKUP(F155,'Весь прайс лист'!B:E,4,FALSE)</f>
        <v>37600</v>
      </c>
      <c r="J155" s="588"/>
      <c r="K155" s="589"/>
    </row>
    <row r="156" spans="1:11" ht="14.4" x14ac:dyDescent="0.3">
      <c r="A156" s="630"/>
      <c r="B156" s="577"/>
      <c r="C156" s="571"/>
      <c r="D156" s="582"/>
      <c r="E156" s="583"/>
      <c r="F156" s="271" t="s">
        <v>841</v>
      </c>
      <c r="G156" s="273" t="str">
        <f>VLOOKUP(F156,'Весь прайс лист'!B:C,2,FALSE)</f>
        <v>Приемник OXIBD с обратной связью</v>
      </c>
      <c r="H156" s="273">
        <v>1</v>
      </c>
      <c r="I156" s="274">
        <f>VLOOKUP(F156,'Весь прайс лист'!B:E,4,FALSE)</f>
        <v>3900</v>
      </c>
      <c r="J156" s="588"/>
      <c r="K156" s="589"/>
    </row>
    <row r="157" spans="1:11" ht="14.4" x14ac:dyDescent="0.3">
      <c r="A157" s="630"/>
      <c r="B157" s="577"/>
      <c r="C157" s="571"/>
      <c r="D157" s="582"/>
      <c r="E157" s="583"/>
      <c r="F157" s="271" t="s">
        <v>814</v>
      </c>
      <c r="G157" s="273" t="str">
        <f>VLOOKUP(F157,'Весь прайс лист'!B:C,2,FALSE)</f>
        <v>Пульт управления ERA ONE ON3EBD с обратной связью</v>
      </c>
      <c r="H157" s="273">
        <v>2</v>
      </c>
      <c r="I157" s="274">
        <f>VLOOKUP(F157,'Весь прайс лист'!B:E,4,FALSE)</f>
        <v>1890</v>
      </c>
      <c r="J157" s="588"/>
      <c r="K157" s="589"/>
    </row>
    <row r="158" spans="1:11" ht="14.4" x14ac:dyDescent="0.3">
      <c r="A158" s="630"/>
      <c r="B158" s="577"/>
      <c r="C158" s="571"/>
      <c r="D158" s="582"/>
      <c r="E158" s="583"/>
      <c r="F158" s="271" t="s">
        <v>6</v>
      </c>
      <c r="G158" s="273" t="str">
        <f>VLOOKUP(F158,'Весь прайс лист'!B:C,2,FALSE)</f>
        <v>Фотоэлементы Medium BlueBus EPMB</v>
      </c>
      <c r="H158" s="273">
        <v>1</v>
      </c>
      <c r="I158" s="274">
        <f>VLOOKUP(F158,'Весь прайс лист'!B:E,4,FALSE)</f>
        <v>4650</v>
      </c>
      <c r="J158" s="588"/>
      <c r="K158" s="589"/>
    </row>
    <row r="159" spans="1:11" ht="15" thickBot="1" x14ac:dyDescent="0.35">
      <c r="A159" s="630"/>
      <c r="B159" s="578"/>
      <c r="C159" s="579"/>
      <c r="D159" s="584"/>
      <c r="E159" s="585"/>
      <c r="F159" s="386" t="s">
        <v>669</v>
      </c>
      <c r="G159" s="301" t="str">
        <f>VLOOKUP(F159,'Весь прайс лист'!B:C,2,FALSE)</f>
        <v>Лампа сигнальная с антенной 12В/24В ELDC</v>
      </c>
      <c r="H159" s="301">
        <v>1</v>
      </c>
      <c r="I159" s="302">
        <f>VLOOKUP(F159,'Весь прайс лист'!B:E,4,FALSE)</f>
        <v>3150</v>
      </c>
      <c r="J159" s="590"/>
      <c r="K159" s="591"/>
    </row>
    <row r="160" spans="1:11" ht="14.4" x14ac:dyDescent="0.3">
      <c r="A160" s="630"/>
      <c r="B160" s="595" t="s">
        <v>484</v>
      </c>
      <c r="C160" s="596"/>
      <c r="D160" s="597"/>
      <c r="E160" s="598"/>
      <c r="F160" s="42" t="s">
        <v>57</v>
      </c>
      <c r="G160" s="42" t="str">
        <f>VLOOKUP(F160,'Весь прайс лист'!B:C,2,FALSE)</f>
        <v>Цифровой переключатель FLOR EDSW</v>
      </c>
      <c r="H160" s="42"/>
      <c r="I160" s="129">
        <f>VLOOKUP(F160,'Весь прайс лист'!B:E,4,FALSE)</f>
        <v>7400</v>
      </c>
      <c r="J160" s="603"/>
      <c r="K160" s="604"/>
    </row>
    <row r="161" spans="1:11" ht="14.4" x14ac:dyDescent="0.3">
      <c r="A161" s="630"/>
      <c r="B161" s="599"/>
      <c r="C161" s="597"/>
      <c r="D161" s="597"/>
      <c r="E161" s="598"/>
      <c r="F161" s="42" t="s">
        <v>14</v>
      </c>
      <c r="G161" s="42" t="str">
        <f>VLOOKUP(F161,'Весь прайс лист'!B:C,2,FALSE)</f>
        <v>Электромеханический замок вертикальный, 12В PLA10</v>
      </c>
      <c r="H161" s="42"/>
      <c r="I161" s="129">
        <f>VLOOKUP(F161,'Весь прайс лист'!B:E,4,FALSE)</f>
        <v>9300</v>
      </c>
      <c r="J161" s="572"/>
      <c r="K161" s="573"/>
    </row>
    <row r="162" spans="1:11" ht="14.4" x14ac:dyDescent="0.3">
      <c r="A162" s="630"/>
      <c r="B162" s="599"/>
      <c r="C162" s="597"/>
      <c r="D162" s="597"/>
      <c r="E162" s="598"/>
      <c r="F162" s="40" t="s">
        <v>15</v>
      </c>
      <c r="G162" s="40" t="str">
        <f>VLOOKUP(F162,'Весь прайс лист'!B:C,2,FALSE)</f>
        <v>Электромеханический замок горизонтальный, 12В PLA11</v>
      </c>
      <c r="H162" s="40"/>
      <c r="I162" s="127">
        <f>VLOOKUP(F162,'Весь прайс лист'!B:E,4,FALSE)</f>
        <v>9300</v>
      </c>
      <c r="J162" s="572"/>
      <c r="K162" s="573"/>
    </row>
    <row r="163" spans="1:11" ht="14.4" x14ac:dyDescent="0.3">
      <c r="A163" s="630"/>
      <c r="B163" s="599"/>
      <c r="C163" s="597"/>
      <c r="D163" s="597"/>
      <c r="E163" s="598"/>
      <c r="F163" s="40" t="s">
        <v>9</v>
      </c>
      <c r="G163" s="40" t="str">
        <f>VLOOKUP(F163,'Весь прайс лист'!B:C,2,FALSE)</f>
        <v>Переключатель замковый с механизмом разблокировки KIO</v>
      </c>
      <c r="H163" s="40"/>
      <c r="I163" s="127">
        <f>VLOOKUP(F163,'Весь прайс лист'!B:E,4,FALSE)</f>
        <v>4800</v>
      </c>
      <c r="J163" s="572"/>
      <c r="K163" s="573"/>
    </row>
    <row r="164" spans="1:11" ht="14.4" x14ac:dyDescent="0.3">
      <c r="A164" s="630"/>
      <c r="B164" s="599"/>
      <c r="C164" s="597"/>
      <c r="D164" s="597"/>
      <c r="E164" s="598"/>
      <c r="F164" s="40" t="s">
        <v>8</v>
      </c>
      <c r="G164" s="40" t="str">
        <f>VLOOKUP(F164,'Весь прайс лист'!B:C,2,FALSE)</f>
        <v>Металлический трос разблокировки для KIO KA1</v>
      </c>
      <c r="H164" s="40"/>
      <c r="I164" s="127">
        <f>VLOOKUP(F164,'Весь прайс лист'!B:E,4,FALSE)</f>
        <v>1450</v>
      </c>
      <c r="J164" s="572"/>
      <c r="K164" s="573"/>
    </row>
    <row r="165" spans="1:11" ht="15" thickBot="1" x14ac:dyDescent="0.35">
      <c r="A165" s="630"/>
      <c r="B165" s="600"/>
      <c r="C165" s="601"/>
      <c r="D165" s="601"/>
      <c r="E165" s="602"/>
      <c r="F165" s="44" t="s">
        <v>10</v>
      </c>
      <c r="G165" s="44" t="str">
        <f>VLOOKUP(F165,'Весь прайс лист'!B:C,2,FALSE)</f>
        <v>Аккумуляторная батарея PS124</v>
      </c>
      <c r="H165" s="44"/>
      <c r="I165" s="130">
        <f>VLOOKUP(F165,'Весь прайс лист'!B:E,4,FALSE)</f>
        <v>5950</v>
      </c>
      <c r="J165" s="574"/>
      <c r="K165" s="575"/>
    </row>
  </sheetData>
  <mergeCells count="119">
    <mergeCell ref="J108:K111"/>
    <mergeCell ref="B112:E115"/>
    <mergeCell ref="J112:K115"/>
    <mergeCell ref="D154:E159"/>
    <mergeCell ref="J154:K159"/>
    <mergeCell ref="J148:K153"/>
    <mergeCell ref="A39:A70"/>
    <mergeCell ref="A3:A38"/>
    <mergeCell ref="A72:A89"/>
    <mergeCell ref="A90:A107"/>
    <mergeCell ref="B94:E97"/>
    <mergeCell ref="J90:K93"/>
    <mergeCell ref="A144:A165"/>
    <mergeCell ref="A108:A125"/>
    <mergeCell ref="A126:A143"/>
    <mergeCell ref="B160:E165"/>
    <mergeCell ref="J160:K165"/>
    <mergeCell ref="B130:E133"/>
    <mergeCell ref="J130:K133"/>
    <mergeCell ref="B126:B129"/>
    <mergeCell ref="C126:C129"/>
    <mergeCell ref="D144:E147"/>
    <mergeCell ref="B154:B159"/>
    <mergeCell ref="C154:C159"/>
    <mergeCell ref="B144:B147"/>
    <mergeCell ref="C144:C147"/>
    <mergeCell ref="B148:E153"/>
    <mergeCell ref="D116:E121"/>
    <mergeCell ref="J116:K121"/>
    <mergeCell ref="B122:E125"/>
    <mergeCell ref="J122:K125"/>
    <mergeCell ref="B24:E28"/>
    <mergeCell ref="J24:K28"/>
    <mergeCell ref="B39:B41"/>
    <mergeCell ref="C39:C41"/>
    <mergeCell ref="B42:E46"/>
    <mergeCell ref="B76:E79"/>
    <mergeCell ref="J47:K51"/>
    <mergeCell ref="B63:B67"/>
    <mergeCell ref="C63:C67"/>
    <mergeCell ref="J29:K33"/>
    <mergeCell ref="J34:K38"/>
    <mergeCell ref="D39:E41"/>
    <mergeCell ref="J39:K41"/>
    <mergeCell ref="B47:B51"/>
    <mergeCell ref="C47:C51"/>
    <mergeCell ref="D47:E51"/>
    <mergeCell ref="J42:K46"/>
    <mergeCell ref="C1:F1"/>
    <mergeCell ref="J1:K1"/>
    <mergeCell ref="A2:K2"/>
    <mergeCell ref="A71:K71"/>
    <mergeCell ref="B6:E10"/>
    <mergeCell ref="J6:K10"/>
    <mergeCell ref="B21:B23"/>
    <mergeCell ref="C21:C23"/>
    <mergeCell ref="B34:E38"/>
    <mergeCell ref="B3:B5"/>
    <mergeCell ref="D3:E5"/>
    <mergeCell ref="J3:K5"/>
    <mergeCell ref="B11:B15"/>
    <mergeCell ref="C11:C15"/>
    <mergeCell ref="D11:E15"/>
    <mergeCell ref="J11:K15"/>
    <mergeCell ref="C3:C5"/>
    <mergeCell ref="B16:E20"/>
    <mergeCell ref="J16:K20"/>
    <mergeCell ref="D21:E23"/>
    <mergeCell ref="J21:K23"/>
    <mergeCell ref="B29:B33"/>
    <mergeCell ref="C29:C33"/>
    <mergeCell ref="D29:E33"/>
    <mergeCell ref="D57:E59"/>
    <mergeCell ref="J57:K59"/>
    <mergeCell ref="B52:E56"/>
    <mergeCell ref="D72:E75"/>
    <mergeCell ref="J72:K75"/>
    <mergeCell ref="J52:K56"/>
    <mergeCell ref="B86:E89"/>
    <mergeCell ref="J86:K89"/>
    <mergeCell ref="B60:E62"/>
    <mergeCell ref="J60:K62"/>
    <mergeCell ref="B80:B85"/>
    <mergeCell ref="C80:C85"/>
    <mergeCell ref="D80:E85"/>
    <mergeCell ref="J76:K79"/>
    <mergeCell ref="C57:C59"/>
    <mergeCell ref="J80:K85"/>
    <mergeCell ref="B57:B59"/>
    <mergeCell ref="B72:B75"/>
    <mergeCell ref="C72:C75"/>
    <mergeCell ref="D63:E67"/>
    <mergeCell ref="J63:K67"/>
    <mergeCell ref="B68:E70"/>
    <mergeCell ref="J68:K70"/>
    <mergeCell ref="J144:K147"/>
    <mergeCell ref="C90:C93"/>
    <mergeCell ref="J94:K97"/>
    <mergeCell ref="B98:B103"/>
    <mergeCell ref="C98:C103"/>
    <mergeCell ref="D98:E103"/>
    <mergeCell ref="J98:K103"/>
    <mergeCell ref="B134:B139"/>
    <mergeCell ref="C134:C139"/>
    <mergeCell ref="D134:E139"/>
    <mergeCell ref="J134:K139"/>
    <mergeCell ref="B104:E107"/>
    <mergeCell ref="J104:K107"/>
    <mergeCell ref="B140:E143"/>
    <mergeCell ref="J140:K143"/>
    <mergeCell ref="B90:B93"/>
    <mergeCell ref="B116:B121"/>
    <mergeCell ref="C108:C111"/>
    <mergeCell ref="C116:C121"/>
    <mergeCell ref="D126:E129"/>
    <mergeCell ref="J126:K129"/>
    <mergeCell ref="D90:E93"/>
    <mergeCell ref="B108:B111"/>
    <mergeCell ref="D108:E111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79"/>
  <sheetViews>
    <sheetView tabSelected="1" view="pageBreakPreview" zoomScale="80" zoomScaleSheetLayoutView="80" zoomScalePageLayoutView="50" workbookViewId="0"/>
  </sheetViews>
  <sheetFormatPr defaultRowHeight="14.4" x14ac:dyDescent="0.3"/>
  <cols>
    <col min="1" max="1" width="8.44140625" customWidth="1"/>
    <col min="2" max="2" width="18.5546875" customWidth="1"/>
    <col min="3" max="3" width="6.44140625" style="7" customWidth="1"/>
    <col min="4" max="4" width="24.6640625" style="215" bestFit="1" customWidth="1"/>
    <col min="5" max="5" width="6.88671875" style="215" customWidth="1"/>
    <col min="6" max="6" width="6.88671875" style="176" customWidth="1"/>
    <col min="7" max="7" width="19.88671875" style="176" customWidth="1"/>
    <col min="8" max="8" width="14.88671875" style="176" bestFit="1" customWidth="1"/>
    <col min="9" max="9" width="70.6640625" style="216" customWidth="1"/>
    <col min="10" max="10" width="7.33203125" style="176" bestFit="1" customWidth="1"/>
    <col min="11" max="11" width="17.6640625" style="169" bestFit="1" customWidth="1"/>
    <col min="12" max="12" width="8.33203125" style="169" customWidth="1"/>
    <col min="13" max="13" width="8" style="169" customWidth="1"/>
    <col min="14" max="14" width="8.6640625" style="169" customWidth="1"/>
    <col min="15" max="15" width="8.5546875" style="169" customWidth="1"/>
  </cols>
  <sheetData>
    <row r="1" spans="1:15" ht="29.4" thickBot="1" x14ac:dyDescent="0.35">
      <c r="A1" s="23" t="s">
        <v>37</v>
      </c>
      <c r="B1" s="19" t="s">
        <v>48</v>
      </c>
      <c r="C1" s="621" t="s">
        <v>662</v>
      </c>
      <c r="D1" s="621"/>
      <c r="E1" s="622"/>
      <c r="F1" s="622"/>
      <c r="G1" s="622"/>
      <c r="H1" s="623"/>
      <c r="I1" s="4" t="s">
        <v>41</v>
      </c>
      <c r="J1" s="4" t="s">
        <v>40</v>
      </c>
      <c r="K1" s="120" t="s">
        <v>530</v>
      </c>
      <c r="L1" s="729" t="s">
        <v>531</v>
      </c>
      <c r="M1" s="729"/>
      <c r="N1" s="730"/>
      <c r="O1" s="731"/>
    </row>
    <row r="2" spans="1:15" ht="25.5" customHeight="1" x14ac:dyDescent="0.3">
      <c r="A2" s="701" t="s">
        <v>42</v>
      </c>
      <c r="B2" s="752" t="s">
        <v>44</v>
      </c>
      <c r="C2" s="742" t="s">
        <v>481</v>
      </c>
      <c r="D2" s="755" t="s">
        <v>805</v>
      </c>
      <c r="E2" s="580" t="s">
        <v>23</v>
      </c>
      <c r="F2" s="649"/>
      <c r="G2" s="581"/>
      <c r="H2" s="267" t="s">
        <v>877</v>
      </c>
      <c r="I2" s="268" t="s">
        <v>957</v>
      </c>
      <c r="J2" s="269">
        <v>1</v>
      </c>
      <c r="K2" s="471"/>
      <c r="L2" s="661">
        <f>VLOOKUP(E2,'Весь прайс лист'!B:E,4,FALSE)</f>
        <v>19900</v>
      </c>
      <c r="M2" s="662"/>
      <c r="N2" s="631">
        <f>VLOOKUP(D2,'Весь прайс лист'!B:E,4,FALSE)</f>
        <v>25900</v>
      </c>
      <c r="O2" s="632"/>
    </row>
    <row r="3" spans="1:15" s="7" customFormat="1" ht="21" customHeight="1" thickBot="1" x14ac:dyDescent="0.35">
      <c r="A3" s="702"/>
      <c r="B3" s="753"/>
      <c r="C3" s="665"/>
      <c r="D3" s="756"/>
      <c r="E3" s="584"/>
      <c r="F3" s="651"/>
      <c r="G3" s="585"/>
      <c r="H3" s="275" t="s">
        <v>246</v>
      </c>
      <c r="I3" s="276" t="str">
        <f>VLOOKUP(H3,'Весь прайс лист'!$B$4:$E$430,2,FALSE)</f>
        <v>Пульт управления ERA FLOR FLO2RE</v>
      </c>
      <c r="J3" s="277">
        <v>2</v>
      </c>
      <c r="K3" s="393">
        <f>VLOOKUP(H3,'Весь прайс лист'!B:E,4,FALSE)</f>
        <v>1690</v>
      </c>
      <c r="L3" s="663"/>
      <c r="M3" s="664"/>
      <c r="N3" s="633"/>
      <c r="O3" s="634"/>
    </row>
    <row r="4" spans="1:15" s="7" customFormat="1" ht="24" thickBot="1" x14ac:dyDescent="0.35">
      <c r="A4" s="702"/>
      <c r="B4" s="753"/>
      <c r="C4" s="665"/>
      <c r="D4" s="757"/>
      <c r="E4" s="750"/>
      <c r="F4" s="750"/>
      <c r="G4" s="751"/>
      <c r="H4" s="397" t="s">
        <v>232</v>
      </c>
      <c r="I4" s="398" t="str">
        <f>VLOOKUP(H4,'Весь прайс лист'!$B$4:$E$430,2,FALSE)</f>
        <v>Блок программирования, управления и диагностики OVIEW/A</v>
      </c>
      <c r="J4" s="39">
        <v>1</v>
      </c>
      <c r="K4" s="475">
        <f>VLOOKUP(H4,'Весь прайс лист'!B:E,4,FALSE)</f>
        <v>17900</v>
      </c>
      <c r="L4" s="506"/>
      <c r="M4" s="506"/>
      <c r="N4" s="635"/>
      <c r="O4" s="636"/>
    </row>
    <row r="5" spans="1:15" s="5" customFormat="1" ht="6" customHeight="1" thickBot="1" x14ac:dyDescent="0.35">
      <c r="A5" s="702"/>
      <c r="B5" s="753"/>
      <c r="C5" s="665"/>
      <c r="D5" s="372"/>
      <c r="E5" s="373"/>
      <c r="F5" s="373"/>
      <c r="G5" s="400"/>
      <c r="H5" s="402"/>
      <c r="I5" s="207"/>
      <c r="J5" s="54"/>
      <c r="K5" s="403"/>
      <c r="L5" s="507"/>
      <c r="M5" s="507"/>
      <c r="N5" s="481"/>
      <c r="O5" s="508"/>
    </row>
    <row r="6" spans="1:15" s="7" customFormat="1" x14ac:dyDescent="0.3">
      <c r="A6" s="702"/>
      <c r="B6" s="753"/>
      <c r="C6" s="665"/>
      <c r="D6" s="605" t="s">
        <v>498</v>
      </c>
      <c r="E6" s="580" t="s">
        <v>38</v>
      </c>
      <c r="F6" s="649"/>
      <c r="G6" s="581"/>
      <c r="H6" s="267" t="s">
        <v>877</v>
      </c>
      <c r="I6" s="268" t="s">
        <v>920</v>
      </c>
      <c r="J6" s="269">
        <v>1</v>
      </c>
      <c r="K6" s="392"/>
      <c r="L6" s="667">
        <f>VLOOKUP(E6,'Весь прайс лист'!B:E,4,FALSE)</f>
        <v>22900</v>
      </c>
      <c r="M6" s="662"/>
      <c r="N6" s="637">
        <f>VLOOKUP(D6,'Весь прайс лист'!B:E,4,FALSE)</f>
        <v>25900</v>
      </c>
      <c r="O6" s="638"/>
    </row>
    <row r="7" spans="1:15" s="7" customFormat="1" x14ac:dyDescent="0.3">
      <c r="A7" s="702"/>
      <c r="B7" s="753"/>
      <c r="C7" s="665"/>
      <c r="D7" s="607"/>
      <c r="E7" s="582"/>
      <c r="F7" s="650"/>
      <c r="G7" s="583"/>
      <c r="H7" s="271" t="s">
        <v>246</v>
      </c>
      <c r="I7" s="272" t="str">
        <f>VLOOKUP(H7,'Весь прайс лист'!$B$4:$E$430,2,FALSE)</f>
        <v>Пульт управления ERA FLOR FLO2RE</v>
      </c>
      <c r="J7" s="273">
        <v>1</v>
      </c>
      <c r="K7" s="391">
        <f>VLOOKUP(H7,'Весь прайс лист'!B:E,4,FALSE)</f>
        <v>1690</v>
      </c>
      <c r="L7" s="741"/>
      <c r="M7" s="734"/>
      <c r="N7" s="639"/>
      <c r="O7" s="640"/>
    </row>
    <row r="8" spans="1:15" s="7" customFormat="1" x14ac:dyDescent="0.3">
      <c r="A8" s="702"/>
      <c r="B8" s="753"/>
      <c r="C8" s="665"/>
      <c r="D8" s="607"/>
      <c r="E8" s="582"/>
      <c r="F8" s="650"/>
      <c r="G8" s="583"/>
      <c r="H8" s="271" t="s">
        <v>94</v>
      </c>
      <c r="I8" s="272" t="str">
        <f>VLOOKUP(H8,'Весь прайс лист'!$B$4:$E$430,2,FALSE)</f>
        <v>Фотоэлементы Medium EPM</v>
      </c>
      <c r="J8" s="273">
        <v>1</v>
      </c>
      <c r="K8" s="391">
        <f>VLOOKUP(H8,'Весь прайс лист'!B:E,4,FALSE)</f>
        <v>4650</v>
      </c>
      <c r="L8" s="741"/>
      <c r="M8" s="734"/>
      <c r="N8" s="639"/>
      <c r="O8" s="640"/>
    </row>
    <row r="9" spans="1:15" s="7" customFormat="1" x14ac:dyDescent="0.3">
      <c r="A9" s="702"/>
      <c r="B9" s="753"/>
      <c r="C9" s="665"/>
      <c r="D9" s="607"/>
      <c r="E9" s="582"/>
      <c r="F9" s="650"/>
      <c r="G9" s="583"/>
      <c r="H9" s="271" t="s">
        <v>341</v>
      </c>
      <c r="I9" s="272" t="str">
        <f>VLOOKUP(H9,'Весь прайс лист'!$B$4:$E$430,2,FALSE)</f>
        <v>Переключатель замковый EKS</v>
      </c>
      <c r="J9" s="273">
        <v>1</v>
      </c>
      <c r="K9" s="391">
        <f>VLOOKUP(H9,'Весь прайс лист'!B:E,4,FALSE)</f>
        <v>2200</v>
      </c>
      <c r="L9" s="741"/>
      <c r="M9" s="734"/>
      <c r="N9" s="639"/>
      <c r="O9" s="640"/>
    </row>
    <row r="10" spans="1:15" s="7" customFormat="1" ht="15" thickBot="1" x14ac:dyDescent="0.35">
      <c r="A10" s="702"/>
      <c r="B10" s="753"/>
      <c r="C10" s="665"/>
      <c r="D10" s="607"/>
      <c r="E10" s="584"/>
      <c r="F10" s="651"/>
      <c r="G10" s="585"/>
      <c r="H10" s="275" t="s">
        <v>669</v>
      </c>
      <c r="I10" s="276" t="str">
        <f>VLOOKUP(H10,'Весь прайс лист'!$B$4:$E$430,2,FALSE)</f>
        <v>Лампа сигнальная с антенной 12В/24В ELDC</v>
      </c>
      <c r="J10" s="277">
        <v>1</v>
      </c>
      <c r="K10" s="393">
        <f>VLOOKUP(H10,'Весь прайс лист'!B:E,4,FALSE)</f>
        <v>3150</v>
      </c>
      <c r="L10" s="668"/>
      <c r="M10" s="664"/>
      <c r="N10" s="639"/>
      <c r="O10" s="640"/>
    </row>
    <row r="11" spans="1:15" s="7" customFormat="1" ht="28.2" thickBot="1" x14ac:dyDescent="0.35">
      <c r="A11" s="702"/>
      <c r="B11" s="754"/>
      <c r="C11" s="666"/>
      <c r="D11" s="609"/>
      <c r="E11" s="370"/>
      <c r="F11" s="370"/>
      <c r="G11" s="396"/>
      <c r="H11" s="34" t="s">
        <v>12</v>
      </c>
      <c r="I11" s="194" t="str">
        <f>VLOOKUP(H11,'Весь прайс лист'!$B$4:$E$430,2,FALSE)</f>
        <v>Нейлоновая зубчатая рейка с металлической вставкой модуль M4 25х20х1000 мм, для ворот до 500 кг,  ROA6</v>
      </c>
      <c r="J11" s="35">
        <v>5</v>
      </c>
      <c r="K11" s="395">
        <f>VLOOKUP(H11,'Весь прайс лист'!B:E,4,FALSE)</f>
        <v>750</v>
      </c>
      <c r="L11" s="509"/>
      <c r="M11" s="494"/>
      <c r="N11" s="641"/>
      <c r="O11" s="642"/>
    </row>
    <row r="12" spans="1:15" s="7" customFormat="1" ht="27.6" x14ac:dyDescent="0.3">
      <c r="A12" s="702"/>
      <c r="B12" s="643" t="s">
        <v>484</v>
      </c>
      <c r="C12" s="644"/>
      <c r="D12" s="644"/>
      <c r="E12" s="644"/>
      <c r="F12" s="644"/>
      <c r="G12" s="645"/>
      <c r="H12" s="42" t="s">
        <v>12</v>
      </c>
      <c r="I12" s="206" t="str">
        <f>VLOOKUP(H12,'Весь прайс лист'!$B$4:$E$430,2,FALSE)</f>
        <v>Нейлоновая зубчатая рейка с металлической вставкой модуль M4 25х20х1000 мм, для ворот до 500 кг,  ROA6</v>
      </c>
      <c r="J12" s="42"/>
      <c r="K12" s="129">
        <f>VLOOKUP(H12,'Весь прайс лист'!B:E,4,FALSE)</f>
        <v>750</v>
      </c>
      <c r="L12" s="572"/>
      <c r="M12" s="749"/>
      <c r="N12" s="749"/>
      <c r="O12" s="573"/>
    </row>
    <row r="13" spans="1:15" s="7" customFormat="1" ht="15" thickBot="1" x14ac:dyDescent="0.35">
      <c r="A13" s="703"/>
      <c r="B13" s="646"/>
      <c r="C13" s="647"/>
      <c r="D13" s="647"/>
      <c r="E13" s="644"/>
      <c r="F13" s="644"/>
      <c r="G13" s="645"/>
      <c r="H13" s="41" t="s">
        <v>57</v>
      </c>
      <c r="I13" s="198" t="str">
        <f>VLOOKUP(H13,'Весь прайс лист'!$B$4:$E$430,2,FALSE)</f>
        <v>Цифровой переключатель FLOR EDSW</v>
      </c>
      <c r="J13" s="41"/>
      <c r="K13" s="128">
        <f>VLOOKUP(H13,'Весь прайс лист'!B:E,4,FALSE)</f>
        <v>7400</v>
      </c>
      <c r="L13" s="572"/>
      <c r="M13" s="749"/>
      <c r="N13" s="749"/>
      <c r="O13" s="573"/>
    </row>
    <row r="14" spans="1:15" ht="27.75" customHeight="1" x14ac:dyDescent="0.3">
      <c r="A14" s="701" t="s">
        <v>43</v>
      </c>
      <c r="B14" s="752" t="s">
        <v>46</v>
      </c>
      <c r="C14" s="742" t="s">
        <v>481</v>
      </c>
      <c r="D14" s="605" t="s">
        <v>878</v>
      </c>
      <c r="E14" s="767" t="s">
        <v>24</v>
      </c>
      <c r="F14" s="773"/>
      <c r="G14" s="773"/>
      <c r="H14" s="267" t="s">
        <v>421</v>
      </c>
      <c r="I14" s="268" t="s">
        <v>921</v>
      </c>
      <c r="J14" s="269">
        <v>1</v>
      </c>
      <c r="K14" s="471"/>
      <c r="L14" s="586">
        <f>VLOOKUP(E14,'Весь прайс лист'!B:E,4,FALSE)</f>
        <v>20900</v>
      </c>
      <c r="M14" s="587"/>
      <c r="N14" s="673">
        <f>VLOOKUP(D14,'Весь прайс лист'!B:E,4,FALSE)</f>
        <v>23900</v>
      </c>
      <c r="O14" s="673"/>
    </row>
    <row r="15" spans="1:15" s="7" customFormat="1" ht="15" thickBot="1" x14ac:dyDescent="0.35">
      <c r="A15" s="702"/>
      <c r="B15" s="753"/>
      <c r="C15" s="665"/>
      <c r="D15" s="607"/>
      <c r="E15" s="768"/>
      <c r="F15" s="774"/>
      <c r="G15" s="774"/>
      <c r="H15" s="275" t="s">
        <v>246</v>
      </c>
      <c r="I15" s="276" t="s">
        <v>941</v>
      </c>
      <c r="J15" s="277">
        <v>2</v>
      </c>
      <c r="K15" s="393"/>
      <c r="L15" s="590"/>
      <c r="M15" s="591"/>
      <c r="N15" s="674"/>
      <c r="O15" s="674"/>
    </row>
    <row r="16" spans="1:15" s="7" customFormat="1" ht="15" customHeight="1" x14ac:dyDescent="0.3">
      <c r="A16" s="702"/>
      <c r="B16" s="753"/>
      <c r="C16" s="665"/>
      <c r="D16" s="607"/>
      <c r="E16" s="679"/>
      <c r="F16" s="679"/>
      <c r="G16" s="606"/>
      <c r="H16" s="472" t="s">
        <v>94</v>
      </c>
      <c r="I16" s="469" t="str">
        <f>VLOOKUP(H16,'Весь прайс лист'!$B$4:$E$430,2,FALSE)</f>
        <v>Фотоэлементы Medium EPM</v>
      </c>
      <c r="J16" s="65">
        <v>1</v>
      </c>
      <c r="K16" s="473">
        <f>VLOOKUP(H16,'Весь прайс лист'!B:E,4,FALSE)</f>
        <v>4650</v>
      </c>
      <c r="L16" s="564"/>
      <c r="M16" s="676"/>
      <c r="N16" s="674"/>
      <c r="O16" s="674"/>
    </row>
    <row r="17" spans="1:15" s="7" customFormat="1" ht="15" customHeight="1" x14ac:dyDescent="0.3">
      <c r="A17" s="702"/>
      <c r="B17" s="753"/>
      <c r="C17" s="665"/>
      <c r="D17" s="607"/>
      <c r="E17" s="680"/>
      <c r="F17" s="680"/>
      <c r="G17" s="608"/>
      <c r="H17" s="472" t="s">
        <v>341</v>
      </c>
      <c r="I17" s="469" t="str">
        <f>VLOOKUP(H17,'Весь прайс лист'!$B$4:$E$430,2,FALSE)</f>
        <v>Переключатель замковый EKS</v>
      </c>
      <c r="J17" s="65">
        <v>1</v>
      </c>
      <c r="K17" s="473">
        <f>VLOOKUP(H17,'Весь прайс лист'!B:E,4,FALSE)</f>
        <v>2200</v>
      </c>
      <c r="L17" s="566"/>
      <c r="M17" s="674"/>
      <c r="N17" s="674"/>
      <c r="O17" s="674"/>
    </row>
    <row r="18" spans="1:15" s="7" customFormat="1" ht="15.75" customHeight="1" thickBot="1" x14ac:dyDescent="0.35">
      <c r="A18" s="702"/>
      <c r="B18" s="754"/>
      <c r="C18" s="666"/>
      <c r="D18" s="609"/>
      <c r="E18" s="681"/>
      <c r="F18" s="681"/>
      <c r="G18" s="610"/>
      <c r="H18" s="474" t="s">
        <v>668</v>
      </c>
      <c r="I18" s="470" t="str">
        <f>VLOOKUP(H18,'Весь прайс лист'!$B$4:$E$430,2,FALSE)</f>
        <v>Лампа сигнальная с антенной, 230В ELAC</v>
      </c>
      <c r="J18" s="66">
        <v>1</v>
      </c>
      <c r="K18" s="395">
        <f>VLOOKUP(H18,'Весь прайс лист'!B:E,4,FALSE)</f>
        <v>3150</v>
      </c>
      <c r="L18" s="568"/>
      <c r="M18" s="675"/>
      <c r="N18" s="675"/>
      <c r="O18" s="675"/>
    </row>
    <row r="19" spans="1:15" x14ac:dyDescent="0.3">
      <c r="A19" s="702"/>
      <c r="B19" s="643" t="s">
        <v>484</v>
      </c>
      <c r="C19" s="644"/>
      <c r="D19" s="644"/>
      <c r="E19" s="644"/>
      <c r="F19" s="644"/>
      <c r="G19" s="645"/>
      <c r="H19" s="36" t="s">
        <v>57</v>
      </c>
      <c r="I19" s="36" t="str">
        <f>VLOOKUP(H19,'Весь прайс лист'!$B$4:$E$430,2,FALSE)</f>
        <v>Цифровой переключатель FLOR EDSW</v>
      </c>
      <c r="J19" s="42"/>
      <c r="K19" s="129">
        <f>VLOOKUP(H19,'Весь прайс лист'!B:E,4,FALSE)</f>
        <v>7400</v>
      </c>
      <c r="L19" s="682"/>
      <c r="M19" s="683"/>
      <c r="N19" s="683"/>
      <c r="O19" s="684"/>
    </row>
    <row r="20" spans="1:15" ht="27.6" x14ac:dyDescent="0.3">
      <c r="A20" s="702"/>
      <c r="B20" s="643"/>
      <c r="C20" s="644"/>
      <c r="D20" s="644"/>
      <c r="E20" s="644"/>
      <c r="F20" s="644"/>
      <c r="G20" s="645"/>
      <c r="H20" s="37" t="s">
        <v>12</v>
      </c>
      <c r="I20" s="196" t="str">
        <f>VLOOKUP(H20,'Весь прайс лист'!$B$4:$E$430,2,FALSE)</f>
        <v>Нейлоновая зубчатая рейка с металлической вставкой модуль M4 25х20х1000 мм, для ворот до 500 кг,  ROA6</v>
      </c>
      <c r="J20" s="40"/>
      <c r="K20" s="127">
        <f>VLOOKUP(H20,'Весь прайс лист'!B:E,4,FALSE)</f>
        <v>750</v>
      </c>
      <c r="L20" s="682"/>
      <c r="M20" s="683"/>
      <c r="N20" s="683"/>
      <c r="O20" s="684"/>
    </row>
    <row r="21" spans="1:15" ht="15" thickBot="1" x14ac:dyDescent="0.35">
      <c r="A21" s="702"/>
      <c r="B21" s="646"/>
      <c r="C21" s="647"/>
      <c r="D21" s="644"/>
      <c r="E21" s="644"/>
      <c r="F21" s="644"/>
      <c r="G21" s="645"/>
      <c r="H21" s="38" t="s">
        <v>13</v>
      </c>
      <c r="I21" s="197" t="str">
        <f>VLOOKUP(H21,'Весь прайс лист'!$B$4:$E$430,2,FALSE)</f>
        <v>Оцинкованная зубчатая рейка модуль M4 30х8х1000 мм, ROA8</v>
      </c>
      <c r="J21" s="41"/>
      <c r="K21" s="128">
        <f>VLOOKUP(H21,'Весь прайс лист'!B:E,4,FALSE)</f>
        <v>750</v>
      </c>
      <c r="L21" s="682"/>
      <c r="M21" s="683"/>
      <c r="N21" s="683"/>
      <c r="O21" s="684"/>
    </row>
    <row r="22" spans="1:15" ht="37.5" customHeight="1" x14ac:dyDescent="0.3">
      <c r="A22" s="702"/>
      <c r="B22" s="763" t="s">
        <v>47</v>
      </c>
      <c r="C22" s="742" t="s">
        <v>481</v>
      </c>
      <c r="D22" s="605" t="s">
        <v>1015</v>
      </c>
      <c r="E22" s="679"/>
      <c r="F22" s="679"/>
      <c r="G22" s="767" t="s">
        <v>497</v>
      </c>
      <c r="H22" s="267" t="s">
        <v>450</v>
      </c>
      <c r="I22" s="268" t="s">
        <v>918</v>
      </c>
      <c r="J22" s="269">
        <v>1</v>
      </c>
      <c r="K22" s="270"/>
      <c r="L22" s="667">
        <f>VLOOKUP(G22,'Весь прайс лист'!B:E,4,FALSE)</f>
        <v>25900</v>
      </c>
      <c r="M22" s="662"/>
      <c r="N22" s="637">
        <f>VLOOKUP(D22,'Весь прайс лист'!B:E,4,FALSE)</f>
        <v>28900</v>
      </c>
      <c r="O22" s="638"/>
    </row>
    <row r="23" spans="1:15" s="7" customFormat="1" ht="15" thickBot="1" x14ac:dyDescent="0.35">
      <c r="A23" s="702"/>
      <c r="B23" s="764"/>
      <c r="C23" s="665"/>
      <c r="D23" s="607"/>
      <c r="E23" s="680"/>
      <c r="F23" s="680"/>
      <c r="G23" s="768"/>
      <c r="H23" s="275" t="s">
        <v>246</v>
      </c>
      <c r="I23" s="276" t="str">
        <f>VLOOKUP(H23,'Весь прайс лист'!$B$4:$E$430,2,FALSE)</f>
        <v>Пульт управления ERA FLOR FLO2RE</v>
      </c>
      <c r="J23" s="277">
        <v>2</v>
      </c>
      <c r="K23" s="278">
        <f>VLOOKUP(H23,'Весь прайс лист'!B:E,4,FALSE)</f>
        <v>1690</v>
      </c>
      <c r="L23" s="668"/>
      <c r="M23" s="664"/>
      <c r="N23" s="639"/>
      <c r="O23" s="640"/>
    </row>
    <row r="24" spans="1:15" s="7" customFormat="1" x14ac:dyDescent="0.3">
      <c r="A24" s="702"/>
      <c r="B24" s="764"/>
      <c r="C24" s="665"/>
      <c r="D24" s="607"/>
      <c r="E24" s="680"/>
      <c r="F24" s="680"/>
      <c r="G24" s="608"/>
      <c r="H24" s="515" t="s">
        <v>668</v>
      </c>
      <c r="I24" s="64" t="str">
        <f>VLOOKUP(H24,'Весь прайс лист'!$B$4:$E$430,2,FALSE)</f>
        <v>Лампа сигнальная с антенной, 230В ELAC</v>
      </c>
      <c r="J24" s="64">
        <v>1</v>
      </c>
      <c r="K24" s="155">
        <f>VLOOKUP(H24,'Весь прайс лист'!B:E,4,FALSE)</f>
        <v>3150</v>
      </c>
      <c r="L24" s="784"/>
      <c r="M24" s="639"/>
      <c r="N24" s="639"/>
      <c r="O24" s="640"/>
    </row>
    <row r="25" spans="1:15" ht="15.75" customHeight="1" thickBot="1" x14ac:dyDescent="0.35">
      <c r="A25" s="702"/>
      <c r="B25" s="764"/>
      <c r="C25" s="665"/>
      <c r="D25" s="609"/>
      <c r="E25" s="681"/>
      <c r="F25" s="681"/>
      <c r="G25" s="610"/>
      <c r="H25" s="474" t="s">
        <v>94</v>
      </c>
      <c r="I25" s="66" t="str">
        <f>VLOOKUP(H25,'Весь прайс лист'!$B$4:$E$430,2,FALSE)</f>
        <v>Фотоэлементы Medium EPM</v>
      </c>
      <c r="J25" s="66">
        <v>1</v>
      </c>
      <c r="K25" s="156">
        <f>VLOOKUP(H25,'Весь прайс лист'!B:E,4,FALSE)</f>
        <v>4650</v>
      </c>
      <c r="L25" s="785"/>
      <c r="M25" s="641"/>
      <c r="N25" s="641"/>
      <c r="O25" s="642"/>
    </row>
    <row r="26" spans="1:15" x14ac:dyDescent="0.3">
      <c r="A26" s="702"/>
      <c r="B26" s="669" t="s">
        <v>484</v>
      </c>
      <c r="C26" s="670"/>
      <c r="D26" s="644"/>
      <c r="E26" s="644"/>
      <c r="F26" s="644"/>
      <c r="G26" s="645"/>
      <c r="H26" s="36" t="s">
        <v>57</v>
      </c>
      <c r="I26" s="36" t="str">
        <f>VLOOKUP(H26,'Весь прайс лист'!$B$4:$E$430,2,FALSE)</f>
        <v>Цифровой переключатель FLOR EDSW</v>
      </c>
      <c r="J26" s="42"/>
      <c r="K26" s="129">
        <f>VLOOKUP(H26,'Весь прайс лист'!B:E,4,FALSE)</f>
        <v>7400</v>
      </c>
      <c r="L26" s="682"/>
      <c r="M26" s="683"/>
      <c r="N26" s="683"/>
      <c r="O26" s="684"/>
    </row>
    <row r="27" spans="1:15" ht="27.6" x14ac:dyDescent="0.3">
      <c r="A27" s="702"/>
      <c r="B27" s="643"/>
      <c r="C27" s="644"/>
      <c r="D27" s="644"/>
      <c r="E27" s="644"/>
      <c r="F27" s="644"/>
      <c r="G27" s="645"/>
      <c r="H27" s="37" t="s">
        <v>12</v>
      </c>
      <c r="I27" s="196" t="str">
        <f>VLOOKUP(H27,'Весь прайс лист'!$B$4:$E$430,2,FALSE)</f>
        <v>Нейлоновая зубчатая рейка с металлической вставкой модуль M4 25х20х1000 мм, для ворот до 500 кг,  ROA6</v>
      </c>
      <c r="J27" s="40"/>
      <c r="K27" s="127">
        <f>VLOOKUP(H27,'Весь прайс лист'!B:E,4,FALSE)</f>
        <v>750</v>
      </c>
      <c r="L27" s="682"/>
      <c r="M27" s="683"/>
      <c r="N27" s="683"/>
      <c r="O27" s="684"/>
    </row>
    <row r="28" spans="1:15" ht="15" thickBot="1" x14ac:dyDescent="0.35">
      <c r="A28" s="702"/>
      <c r="B28" s="646"/>
      <c r="C28" s="647"/>
      <c r="D28" s="647"/>
      <c r="E28" s="647"/>
      <c r="F28" s="647"/>
      <c r="G28" s="648"/>
      <c r="H28" s="43" t="s">
        <v>13</v>
      </c>
      <c r="I28" s="199" t="str">
        <f>VLOOKUP(H28,'Весь прайс лист'!$B$4:$E$430,2,FALSE)</f>
        <v>Оцинкованная зубчатая рейка модуль M4 30х8х1000 мм, ROA8</v>
      </c>
      <c r="J28" s="44"/>
      <c r="K28" s="130">
        <f>VLOOKUP(H28,'Весь прайс лист'!B:E,4,FALSE)</f>
        <v>750</v>
      </c>
      <c r="L28" s="738"/>
      <c r="M28" s="739"/>
      <c r="N28" s="739"/>
      <c r="O28" s="740"/>
    </row>
    <row r="29" spans="1:15" s="7" customFormat="1" ht="50.25" customHeight="1" x14ac:dyDescent="0.3">
      <c r="A29" s="701" t="s">
        <v>50</v>
      </c>
      <c r="B29" s="677" t="s">
        <v>493</v>
      </c>
      <c r="C29" s="742" t="s">
        <v>482</v>
      </c>
      <c r="D29" s="580" t="s">
        <v>25</v>
      </c>
      <c r="E29" s="649"/>
      <c r="F29" s="649"/>
      <c r="G29" s="581"/>
      <c r="H29" s="267" t="s">
        <v>942</v>
      </c>
      <c r="I29" s="268" t="s">
        <v>943</v>
      </c>
      <c r="J29" s="269">
        <v>1</v>
      </c>
      <c r="K29" s="471"/>
      <c r="L29" s="618">
        <f>VLOOKUP(D29,'Весь прайс лист'!B:E,4,FALSE)</f>
        <v>28900</v>
      </c>
      <c r="M29" s="618"/>
      <c r="N29" s="618"/>
      <c r="O29" s="587"/>
    </row>
    <row r="30" spans="1:15" s="7" customFormat="1" ht="15" thickBot="1" x14ac:dyDescent="0.35">
      <c r="A30" s="702"/>
      <c r="B30" s="713"/>
      <c r="C30" s="666"/>
      <c r="D30" s="584"/>
      <c r="E30" s="651"/>
      <c r="F30" s="651"/>
      <c r="G30" s="585"/>
      <c r="H30" s="275" t="s">
        <v>246</v>
      </c>
      <c r="I30" s="276" t="str">
        <f>VLOOKUP(H30,'Весь прайс лист'!$B$4:$E$430,2,FALSE)</f>
        <v>Пульт управления ERA FLOR FLO2RE</v>
      </c>
      <c r="J30" s="277">
        <v>2</v>
      </c>
      <c r="K30" s="393">
        <f>VLOOKUP(H30,'Весь прайс лист'!B:E,4,FALSE)</f>
        <v>1690</v>
      </c>
      <c r="L30" s="620"/>
      <c r="M30" s="620"/>
      <c r="N30" s="620"/>
      <c r="O30" s="591"/>
    </row>
    <row r="31" spans="1:15" s="7" customFormat="1" x14ac:dyDescent="0.3">
      <c r="A31" s="702"/>
      <c r="B31" s="669" t="s">
        <v>484</v>
      </c>
      <c r="C31" s="670"/>
      <c r="D31" s="644"/>
      <c r="E31" s="644"/>
      <c r="F31" s="644"/>
      <c r="G31" s="645"/>
      <c r="H31" s="36" t="s">
        <v>57</v>
      </c>
      <c r="I31" s="36" t="str">
        <f>VLOOKUP(H31,'Весь прайс лист'!$B$4:$E$430,2,FALSE)</f>
        <v>Цифровой переключатель FLOR EDSW</v>
      </c>
      <c r="J31" s="42"/>
      <c r="K31" s="129">
        <f>VLOOKUP(H31,'Весь прайс лист'!B:E,4,FALSE)</f>
        <v>7400</v>
      </c>
      <c r="L31" s="682"/>
      <c r="M31" s="683"/>
      <c r="N31" s="683"/>
      <c r="O31" s="684"/>
    </row>
    <row r="32" spans="1:15" s="7" customFormat="1" x14ac:dyDescent="0.3">
      <c r="A32" s="702"/>
      <c r="B32" s="643"/>
      <c r="C32" s="644"/>
      <c r="D32" s="644"/>
      <c r="E32" s="644"/>
      <c r="F32" s="644"/>
      <c r="G32" s="645"/>
      <c r="H32" s="37" t="s">
        <v>668</v>
      </c>
      <c r="I32" s="37" t="str">
        <f>VLOOKUP(H32,'Весь прайс лист'!$B$4:$E$430,2,FALSE)</f>
        <v>Лампа сигнальная с антенной, 230В ELAC</v>
      </c>
      <c r="J32" s="40"/>
      <c r="K32" s="127">
        <f>VLOOKUP(H32,'Весь прайс лист'!B:E,4,FALSE)</f>
        <v>3150</v>
      </c>
      <c r="L32" s="682"/>
      <c r="M32" s="683"/>
      <c r="N32" s="683"/>
      <c r="O32" s="684"/>
    </row>
    <row r="33" spans="1:15" s="7" customFormat="1" ht="27.6" x14ac:dyDescent="0.3">
      <c r="A33" s="702"/>
      <c r="B33" s="643"/>
      <c r="C33" s="644"/>
      <c r="D33" s="644"/>
      <c r="E33" s="644"/>
      <c r="F33" s="644"/>
      <c r="G33" s="645"/>
      <c r="H33" s="37" t="s">
        <v>12</v>
      </c>
      <c r="I33" s="196" t="str">
        <f>VLOOKUP(H33,'Весь прайс лист'!$B$4:$E$430,2,FALSE)</f>
        <v>Нейлоновая зубчатая рейка с металлической вставкой модуль M4 25х20х1000 мм, для ворот до 500 кг,  ROA6</v>
      </c>
      <c r="J33" s="40"/>
      <c r="K33" s="127">
        <f>VLOOKUP(H33,'Весь прайс лист'!B:E,4,FALSE)</f>
        <v>750</v>
      </c>
      <c r="L33" s="682"/>
      <c r="M33" s="683"/>
      <c r="N33" s="683"/>
      <c r="O33" s="684"/>
    </row>
    <row r="34" spans="1:15" s="7" customFormat="1" ht="15" thickBot="1" x14ac:dyDescent="0.35">
      <c r="A34" s="703"/>
      <c r="B34" s="646"/>
      <c r="C34" s="647"/>
      <c r="D34" s="647"/>
      <c r="E34" s="647"/>
      <c r="F34" s="647"/>
      <c r="G34" s="648"/>
      <c r="H34" s="43" t="s">
        <v>13</v>
      </c>
      <c r="I34" s="199" t="str">
        <f>VLOOKUP(H34,'Весь прайс лист'!$B$4:$E$430,2,FALSE)</f>
        <v>Оцинкованная зубчатая рейка модуль M4 30х8х1000 мм, ROA8</v>
      </c>
      <c r="J34" s="44"/>
      <c r="K34" s="130">
        <f>VLOOKUP(H34,'Весь прайс лист'!B:E,4,FALSE)</f>
        <v>750</v>
      </c>
      <c r="L34" s="738"/>
      <c r="M34" s="739"/>
      <c r="N34" s="739"/>
      <c r="O34" s="740"/>
    </row>
    <row r="35" spans="1:15" s="7" customFormat="1" x14ac:dyDescent="0.3">
      <c r="A35" s="701" t="s">
        <v>49</v>
      </c>
      <c r="B35" s="765" t="s">
        <v>492</v>
      </c>
      <c r="C35" s="742" t="s">
        <v>482</v>
      </c>
      <c r="D35" s="743" t="s">
        <v>1016</v>
      </c>
      <c r="E35" s="744"/>
      <c r="F35" s="744"/>
      <c r="G35" s="745"/>
      <c r="H35" s="267" t="s">
        <v>95</v>
      </c>
      <c r="I35" s="268" t="str">
        <f>VLOOKUP(H35,'Весь прайс лист'!$B$4:$E$430,2,FALSE)</f>
        <v>Привод для откатных ворот RB400</v>
      </c>
      <c r="J35" s="269">
        <v>1</v>
      </c>
      <c r="K35" s="270">
        <f>VLOOKUP(H35,'Весь прайс лист'!B:E,4,FALSE)</f>
        <v>24400</v>
      </c>
      <c r="L35" s="667">
        <f>VLOOKUP(D35,'Весь прайс лист'!B:E,4,FALSE)</f>
        <v>31900</v>
      </c>
      <c r="M35" s="661"/>
      <c r="N35" s="661"/>
      <c r="O35" s="662"/>
    </row>
    <row r="36" spans="1:15" s="7" customFormat="1" x14ac:dyDescent="0.3">
      <c r="A36" s="702"/>
      <c r="B36" s="766"/>
      <c r="C36" s="665"/>
      <c r="D36" s="746"/>
      <c r="E36" s="747"/>
      <c r="F36" s="747"/>
      <c r="G36" s="748"/>
      <c r="H36" s="271" t="s">
        <v>841</v>
      </c>
      <c r="I36" s="272" t="str">
        <f>VLOOKUP(H36,'Весь прайс лист'!$B$4:$E$430,2,FALSE)</f>
        <v>Приемник OXIBD с обратной связью</v>
      </c>
      <c r="J36" s="273">
        <v>1</v>
      </c>
      <c r="K36" s="274">
        <f>VLOOKUP(H36,'Весь прайс лист'!B:E,4,FALSE)</f>
        <v>3900</v>
      </c>
      <c r="L36" s="741"/>
      <c r="M36" s="733"/>
      <c r="N36" s="733"/>
      <c r="O36" s="734"/>
    </row>
    <row r="37" spans="1:15" s="7" customFormat="1" x14ac:dyDescent="0.3">
      <c r="A37" s="702"/>
      <c r="B37" s="766"/>
      <c r="C37" s="665"/>
      <c r="D37" s="746"/>
      <c r="E37" s="747"/>
      <c r="F37" s="747"/>
      <c r="G37" s="748"/>
      <c r="H37" s="271" t="s">
        <v>814</v>
      </c>
      <c r="I37" s="272" t="str">
        <f>VLOOKUP(H37,'Весь прайс лист'!$B$4:$E$430,2,FALSE)</f>
        <v>Пульт управления ERA ONE ON3EBD с обратной связью</v>
      </c>
      <c r="J37" s="273">
        <v>2</v>
      </c>
      <c r="K37" s="274">
        <f>VLOOKUP(H37,'Весь прайс лист'!B:E,4,FALSE)</f>
        <v>1890</v>
      </c>
      <c r="L37" s="741"/>
      <c r="M37" s="733"/>
      <c r="N37" s="733"/>
      <c r="O37" s="734"/>
    </row>
    <row r="38" spans="1:15" s="7" customFormat="1" x14ac:dyDescent="0.3">
      <c r="A38" s="702"/>
      <c r="B38" s="766"/>
      <c r="C38" s="665"/>
      <c r="D38" s="746"/>
      <c r="E38" s="747"/>
      <c r="F38" s="747"/>
      <c r="G38" s="748"/>
      <c r="H38" s="271" t="s">
        <v>6</v>
      </c>
      <c r="I38" s="272" t="str">
        <f>VLOOKUP(H38,'Весь прайс лист'!$B$4:$E$430,2,FALSE)</f>
        <v>Фотоэлементы Medium BlueBus EPMB</v>
      </c>
      <c r="J38" s="273">
        <v>1</v>
      </c>
      <c r="K38" s="274">
        <f>VLOOKUP(H38,'Весь прайс лист'!B:E,4,FALSE)</f>
        <v>4650</v>
      </c>
      <c r="L38" s="741"/>
      <c r="M38" s="733"/>
      <c r="N38" s="733"/>
      <c r="O38" s="734"/>
    </row>
    <row r="39" spans="1:15" s="7" customFormat="1" ht="15" thickBot="1" x14ac:dyDescent="0.35">
      <c r="A39" s="702"/>
      <c r="B39" s="766"/>
      <c r="C39" s="665"/>
      <c r="D39" s="746"/>
      <c r="E39" s="747"/>
      <c r="F39" s="747"/>
      <c r="G39" s="748"/>
      <c r="H39" s="271" t="s">
        <v>669</v>
      </c>
      <c r="I39" s="272" t="str">
        <f>VLOOKUP(H39,'Весь прайс лист'!$B$4:$E$430,2,FALSE)</f>
        <v>Лампа сигнальная с антенной 12В/24В ELDC</v>
      </c>
      <c r="J39" s="273">
        <v>1</v>
      </c>
      <c r="K39" s="274">
        <f>VLOOKUP(H39,'Весь прайс лист'!B:E,4,FALSE)</f>
        <v>3150</v>
      </c>
      <c r="L39" s="741"/>
      <c r="M39" s="733"/>
      <c r="N39" s="733"/>
      <c r="O39" s="734"/>
    </row>
    <row r="40" spans="1:15" s="7" customFormat="1" x14ac:dyDescent="0.3">
      <c r="A40" s="702"/>
      <c r="B40" s="669" t="s">
        <v>484</v>
      </c>
      <c r="C40" s="670"/>
      <c r="D40" s="670"/>
      <c r="E40" s="670"/>
      <c r="F40" s="670"/>
      <c r="G40" s="727"/>
      <c r="H40" s="51" t="s">
        <v>57</v>
      </c>
      <c r="I40" s="205" t="str">
        <f>VLOOKUP(H40,'Весь прайс лист'!$B$4:$E$430,2,FALSE)</f>
        <v>Цифровой переключатель FLOR EDSW</v>
      </c>
      <c r="J40" s="52"/>
      <c r="K40" s="139">
        <f>VLOOKUP(H40,'Весь прайс лист'!B:E,4,FALSE)</f>
        <v>7400</v>
      </c>
      <c r="L40" s="781"/>
      <c r="M40" s="782"/>
      <c r="N40" s="782"/>
      <c r="O40" s="783"/>
    </row>
    <row r="41" spans="1:15" s="7" customFormat="1" x14ac:dyDescent="0.3">
      <c r="A41" s="702"/>
      <c r="B41" s="643"/>
      <c r="C41" s="644"/>
      <c r="D41" s="644"/>
      <c r="E41" s="644"/>
      <c r="F41" s="644"/>
      <c r="G41" s="645"/>
      <c r="H41" s="36" t="s">
        <v>10</v>
      </c>
      <c r="I41" s="195" t="str">
        <f>VLOOKUP(H41,'Весь прайс лист'!$B$4:$E$430,2,FALSE)</f>
        <v>Аккумуляторная батарея PS124</v>
      </c>
      <c r="J41" s="42"/>
      <c r="K41" s="129">
        <f>VLOOKUP(H41,'Весь прайс лист'!B:E,4,FALSE)</f>
        <v>5950</v>
      </c>
      <c r="L41" s="682"/>
      <c r="M41" s="683"/>
      <c r="N41" s="683"/>
      <c r="O41" s="684"/>
    </row>
    <row r="42" spans="1:15" s="7" customFormat="1" ht="27.6" x14ac:dyDescent="0.3">
      <c r="A42" s="702"/>
      <c r="B42" s="643"/>
      <c r="C42" s="644"/>
      <c r="D42" s="644"/>
      <c r="E42" s="644"/>
      <c r="F42" s="644"/>
      <c r="G42" s="645"/>
      <c r="H42" s="37" t="s">
        <v>12</v>
      </c>
      <c r="I42" s="196" t="str">
        <f>VLOOKUP(H42,'Весь прайс лист'!$B$4:$E$430,2,FALSE)</f>
        <v>Нейлоновая зубчатая рейка с металлической вставкой модуль M4 25х20х1000 мм, для ворот до 500 кг,  ROA6</v>
      </c>
      <c r="J42" s="40"/>
      <c r="K42" s="127">
        <f>VLOOKUP(H42,'Весь прайс лист'!B:E,4,FALSE)</f>
        <v>750</v>
      </c>
      <c r="L42" s="682"/>
      <c r="M42" s="683"/>
      <c r="N42" s="683"/>
      <c r="O42" s="684"/>
    </row>
    <row r="43" spans="1:15" s="7" customFormat="1" ht="15" thickBot="1" x14ac:dyDescent="0.35">
      <c r="A43" s="703"/>
      <c r="B43" s="646"/>
      <c r="C43" s="647"/>
      <c r="D43" s="647"/>
      <c r="E43" s="647"/>
      <c r="F43" s="647"/>
      <c r="G43" s="648"/>
      <c r="H43" s="43" t="s">
        <v>13</v>
      </c>
      <c r="I43" s="199" t="str">
        <f>VLOOKUP(H43,'Весь прайс лист'!$B$4:$E$430,2,FALSE)</f>
        <v>Оцинкованная зубчатая рейка модуль M4 30х8х1000 мм, ROA8</v>
      </c>
      <c r="J43" s="44"/>
      <c r="K43" s="130">
        <f>VLOOKUP(H43,'Весь прайс лист'!B:E,4,FALSE)</f>
        <v>750</v>
      </c>
      <c r="L43" s="738"/>
      <c r="M43" s="739"/>
      <c r="N43" s="739"/>
      <c r="O43" s="740"/>
    </row>
    <row r="44" spans="1:15" s="7" customFormat="1" x14ac:dyDescent="0.3">
      <c r="A44" s="761" t="s">
        <v>1105</v>
      </c>
      <c r="B44" s="752" t="s">
        <v>45</v>
      </c>
      <c r="C44" s="665"/>
      <c r="D44" s="580" t="s">
        <v>1030</v>
      </c>
      <c r="E44" s="649"/>
      <c r="F44" s="649"/>
      <c r="G44" s="581"/>
      <c r="H44" s="267" t="s">
        <v>92</v>
      </c>
      <c r="I44" s="268" t="str">
        <f>VLOOKUP(H44,'Весь прайс лист'!$B$4:$E$430,2,FALSE)</f>
        <v>Привод для отктаных ворот SLH400</v>
      </c>
      <c r="J44" s="269">
        <v>1</v>
      </c>
      <c r="K44" s="270">
        <f>VLOOKUP(H44,'Весь прайс лист'!B:E,4,FALSE)</f>
        <v>27250</v>
      </c>
      <c r="L44" s="667">
        <f>VLOOKUP(D44,'Весь прайс лист'!B:E,4,FALSE)</f>
        <v>31900</v>
      </c>
      <c r="M44" s="661"/>
      <c r="N44" s="661"/>
      <c r="O44" s="662"/>
    </row>
    <row r="45" spans="1:15" s="7" customFormat="1" x14ac:dyDescent="0.3">
      <c r="A45" s="761"/>
      <c r="B45" s="753"/>
      <c r="C45" s="665"/>
      <c r="D45" s="582"/>
      <c r="E45" s="650"/>
      <c r="F45" s="650"/>
      <c r="G45" s="583"/>
      <c r="H45" s="399" t="s">
        <v>841</v>
      </c>
      <c r="I45" s="279" t="str">
        <f>VLOOKUP(H45,'Весь прайс лист'!$B$4:$E$430,2,FALSE)</f>
        <v>Приемник OXIBD с обратной связью</v>
      </c>
      <c r="J45" s="280">
        <v>1</v>
      </c>
      <c r="K45" s="274">
        <f>VLOOKUP(H45,'Весь прайс лист'!B:E,4,FALSE)</f>
        <v>3900</v>
      </c>
      <c r="L45" s="741"/>
      <c r="M45" s="733"/>
      <c r="N45" s="733"/>
      <c r="O45" s="734"/>
    </row>
    <row r="46" spans="1:15" s="7" customFormat="1" x14ac:dyDescent="0.3">
      <c r="A46" s="761"/>
      <c r="B46" s="753"/>
      <c r="C46" s="665"/>
      <c r="D46" s="582"/>
      <c r="E46" s="650"/>
      <c r="F46" s="650"/>
      <c r="G46" s="583"/>
      <c r="H46" s="399" t="s">
        <v>669</v>
      </c>
      <c r="I46" s="279" t="str">
        <f>VLOOKUP(H46,'Весь прайс лист'!$B$4:$E$430,2,FALSE)</f>
        <v>Лампа сигнальная с антенной 12В/24В ELDC</v>
      </c>
      <c r="J46" s="280">
        <v>1</v>
      </c>
      <c r="K46" s="274">
        <f>VLOOKUP(H46,'Весь прайс лист'!B:E,4,FALSE)</f>
        <v>3150</v>
      </c>
      <c r="L46" s="741"/>
      <c r="M46" s="733"/>
      <c r="N46" s="733"/>
      <c r="O46" s="734"/>
    </row>
    <row r="47" spans="1:15" s="7" customFormat="1" x14ac:dyDescent="0.3">
      <c r="A47" s="761"/>
      <c r="B47" s="753"/>
      <c r="C47" s="665"/>
      <c r="D47" s="582"/>
      <c r="E47" s="650"/>
      <c r="F47" s="650"/>
      <c r="G47" s="583"/>
      <c r="H47" s="271" t="s">
        <v>814</v>
      </c>
      <c r="I47" s="272" t="str">
        <f>VLOOKUP(H47,'Весь прайс лист'!$B$4:$E$430,2,FALSE)</f>
        <v>Пульт управления ERA ONE ON3EBD с обратной связью</v>
      </c>
      <c r="J47" s="273">
        <v>2</v>
      </c>
      <c r="K47" s="274">
        <f>VLOOKUP(H47,'Весь прайс лист'!B:E,4,FALSE)</f>
        <v>1890</v>
      </c>
      <c r="L47" s="741"/>
      <c r="M47" s="733"/>
      <c r="N47" s="733"/>
      <c r="O47" s="734"/>
    </row>
    <row r="48" spans="1:15" s="7" customFormat="1" ht="15" thickBot="1" x14ac:dyDescent="0.35">
      <c r="A48" s="761"/>
      <c r="B48" s="754"/>
      <c r="C48" s="666"/>
      <c r="D48" s="584"/>
      <c r="E48" s="651"/>
      <c r="F48" s="651"/>
      <c r="G48" s="585"/>
      <c r="H48" s="275" t="s">
        <v>6</v>
      </c>
      <c r="I48" s="276" t="str">
        <f>VLOOKUP(H48,'Весь прайс лист'!$B$4:$E$430,2,FALSE)</f>
        <v>Фотоэлементы Medium BlueBus EPMB</v>
      </c>
      <c r="J48" s="277">
        <v>1</v>
      </c>
      <c r="K48" s="278">
        <f>VLOOKUP(H48,'Весь прайс лист'!B:E,4,FALSE)</f>
        <v>4650</v>
      </c>
      <c r="L48" s="668"/>
      <c r="M48" s="663"/>
      <c r="N48" s="663"/>
      <c r="O48" s="664"/>
    </row>
    <row r="49" spans="1:15" s="7" customFormat="1" ht="27.6" x14ac:dyDescent="0.3">
      <c r="A49" s="761"/>
      <c r="B49" s="669" t="s">
        <v>484</v>
      </c>
      <c r="C49" s="670"/>
      <c r="D49" s="670"/>
      <c r="E49" s="670"/>
      <c r="F49" s="670"/>
      <c r="G49" s="727"/>
      <c r="H49" s="37" t="s">
        <v>12</v>
      </c>
      <c r="I49" s="196" t="str">
        <f>VLOOKUP(H49,'Весь прайс лист'!$B$4:$E$430,2,FALSE)</f>
        <v>Нейлоновая зубчатая рейка с металлической вставкой модуль M4 25х20х1000 мм, для ворот до 500 кг,  ROA6</v>
      </c>
      <c r="J49" s="37"/>
      <c r="K49" s="124">
        <f>VLOOKUP(H49,'Весь прайс лист'!B:E,4,FALSE)</f>
        <v>750</v>
      </c>
      <c r="L49" s="682"/>
      <c r="M49" s="683"/>
      <c r="N49" s="683"/>
      <c r="O49" s="684"/>
    </row>
    <row r="50" spans="1:15" s="7" customFormat="1" ht="15" customHeight="1" x14ac:dyDescent="0.3">
      <c r="A50" s="761"/>
      <c r="B50" s="643"/>
      <c r="C50" s="644"/>
      <c r="D50" s="644"/>
      <c r="E50" s="644"/>
      <c r="F50" s="644"/>
      <c r="G50" s="645"/>
      <c r="H50" s="37" t="s">
        <v>13</v>
      </c>
      <c r="I50" s="196" t="str">
        <f>VLOOKUP(H50,'Весь прайс лист'!$B$4:$E$430,2,FALSE)</f>
        <v>Оцинкованная зубчатая рейка модуль M4 30х8х1000 мм, ROA8</v>
      </c>
      <c r="J50" s="37"/>
      <c r="K50" s="124">
        <f>VLOOKUP(H50,'Весь прайс лист'!B:E,4,FALSE)</f>
        <v>750</v>
      </c>
      <c r="L50" s="682"/>
      <c r="M50" s="683"/>
      <c r="N50" s="683"/>
      <c r="O50" s="684"/>
    </row>
    <row r="51" spans="1:15" s="7" customFormat="1" ht="15" customHeight="1" x14ac:dyDescent="0.3">
      <c r="A51" s="761"/>
      <c r="B51" s="643"/>
      <c r="C51" s="644"/>
      <c r="D51" s="644"/>
      <c r="E51" s="644"/>
      <c r="F51" s="644"/>
      <c r="G51" s="645"/>
      <c r="H51" s="37" t="s">
        <v>57</v>
      </c>
      <c r="I51" s="196" t="str">
        <f>VLOOKUP(H51,'Весь прайс лист'!$B$4:$E$430,2,FALSE)</f>
        <v>Цифровой переключатель FLOR EDSW</v>
      </c>
      <c r="J51" s="37"/>
      <c r="K51" s="124">
        <f>VLOOKUP(H51,'Весь прайс лист'!B:E,4,FALSE)</f>
        <v>7400</v>
      </c>
      <c r="L51" s="682"/>
      <c r="M51" s="683"/>
      <c r="N51" s="683"/>
      <c r="O51" s="684"/>
    </row>
    <row r="52" spans="1:15" s="7" customFormat="1" ht="15.75" customHeight="1" thickBot="1" x14ac:dyDescent="0.35">
      <c r="A52" s="762"/>
      <c r="B52" s="646"/>
      <c r="C52" s="647"/>
      <c r="D52" s="647"/>
      <c r="E52" s="647"/>
      <c r="F52" s="647"/>
      <c r="G52" s="648"/>
      <c r="H52" s="43" t="s">
        <v>10</v>
      </c>
      <c r="I52" s="199" t="str">
        <f>VLOOKUP(H52,'Весь прайс лист'!$B$4:$E$430,2,FALSE)</f>
        <v>Аккумуляторная батарея PS124</v>
      </c>
      <c r="J52" s="43"/>
      <c r="K52" s="154">
        <f>VLOOKUP(H52,'Весь прайс лист'!B:E,4,FALSE)</f>
        <v>5950</v>
      </c>
      <c r="L52" s="738"/>
      <c r="M52" s="739"/>
      <c r="N52" s="739"/>
      <c r="O52" s="740"/>
    </row>
    <row r="53" spans="1:15" s="7" customFormat="1" ht="15" customHeight="1" x14ac:dyDescent="0.3">
      <c r="A53" s="779" t="s">
        <v>51</v>
      </c>
      <c r="B53" s="677" t="s">
        <v>653</v>
      </c>
      <c r="C53" s="570" t="s">
        <v>482</v>
      </c>
      <c r="D53" s="580" t="s">
        <v>1011</v>
      </c>
      <c r="E53" s="649"/>
      <c r="F53" s="649"/>
      <c r="G53" s="581"/>
      <c r="H53" s="267" t="s">
        <v>39</v>
      </c>
      <c r="I53" s="268" t="str">
        <f>VLOOKUP(H53,'Весь прайс лист'!$B$4:$E$430,2,FALSE)</f>
        <v>Привод для откатных ворот RB250HS</v>
      </c>
      <c r="J53" s="269">
        <v>1</v>
      </c>
      <c r="K53" s="270">
        <f>VLOOKUP(H53,'Весь прайс лист'!B:E,4,FALSE)</f>
        <v>28050</v>
      </c>
      <c r="L53" s="586">
        <f>VLOOKUP(D53,'Весь прайс лист'!B:E,4,FALSE)</f>
        <v>34900</v>
      </c>
      <c r="M53" s="618"/>
      <c r="N53" s="618"/>
      <c r="O53" s="587"/>
    </row>
    <row r="54" spans="1:15" s="7" customFormat="1" x14ac:dyDescent="0.3">
      <c r="A54" s="779"/>
      <c r="B54" s="678"/>
      <c r="C54" s="571"/>
      <c r="D54" s="582"/>
      <c r="E54" s="650"/>
      <c r="F54" s="650"/>
      <c r="G54" s="583"/>
      <c r="H54" s="271" t="s">
        <v>841</v>
      </c>
      <c r="I54" s="272" t="str">
        <f>VLOOKUP(H54,'Весь прайс лист'!$B$4:$E$430,2,FALSE)</f>
        <v>Приемник OXIBD с обратной связью</v>
      </c>
      <c r="J54" s="273">
        <v>1</v>
      </c>
      <c r="K54" s="274">
        <f>VLOOKUP(H54,'Весь прайс лист'!B:E,4,FALSE)</f>
        <v>3900</v>
      </c>
      <c r="L54" s="588"/>
      <c r="M54" s="619"/>
      <c r="N54" s="619"/>
      <c r="O54" s="589"/>
    </row>
    <row r="55" spans="1:15" s="7" customFormat="1" ht="15" thickBot="1" x14ac:dyDescent="0.35">
      <c r="A55" s="779"/>
      <c r="B55" s="678"/>
      <c r="C55" s="571"/>
      <c r="D55" s="582"/>
      <c r="E55" s="650"/>
      <c r="F55" s="650"/>
      <c r="G55" s="583"/>
      <c r="H55" s="271" t="s">
        <v>814</v>
      </c>
      <c r="I55" s="272" t="str">
        <f>VLOOKUP(H55,'Весь прайс лист'!$B$4:$E$430,2,FALSE)</f>
        <v>Пульт управления ERA ONE ON3EBD с обратной связью</v>
      </c>
      <c r="J55" s="273">
        <v>1</v>
      </c>
      <c r="K55" s="274">
        <f>VLOOKUP(H55,'Весь прайс лист'!B:E,4,FALSE)</f>
        <v>1890</v>
      </c>
      <c r="L55" s="588"/>
      <c r="M55" s="619"/>
      <c r="N55" s="619"/>
      <c r="O55" s="589"/>
    </row>
    <row r="56" spans="1:15" s="7" customFormat="1" x14ac:dyDescent="0.3">
      <c r="A56" s="779"/>
      <c r="B56" s="678"/>
      <c r="C56" s="571"/>
      <c r="D56" s="580" t="s">
        <v>845</v>
      </c>
      <c r="E56" s="649"/>
      <c r="F56" s="649"/>
      <c r="G56" s="581"/>
      <c r="H56" s="267" t="s">
        <v>39</v>
      </c>
      <c r="I56" s="268" t="str">
        <f>VLOOKUP(H56,'Весь прайс лист'!$B$4:$E$430,2,FALSE)</f>
        <v>Привод для откатных ворот RB250HS</v>
      </c>
      <c r="J56" s="269">
        <v>1</v>
      </c>
      <c r="K56" s="270">
        <f>VLOOKUP(H56,'Весь прайс лист'!B:E,4,FALSE)</f>
        <v>28050</v>
      </c>
      <c r="L56" s="586">
        <f>VLOOKUP(D56,'Весь прайс лист'!B:E,4,FALSE)</f>
        <v>37900</v>
      </c>
      <c r="M56" s="618"/>
      <c r="N56" s="618"/>
      <c r="O56" s="587"/>
    </row>
    <row r="57" spans="1:15" s="7" customFormat="1" x14ac:dyDescent="0.3">
      <c r="A57" s="779"/>
      <c r="B57" s="678"/>
      <c r="C57" s="571"/>
      <c r="D57" s="582"/>
      <c r="E57" s="650"/>
      <c r="F57" s="650"/>
      <c r="G57" s="583"/>
      <c r="H57" s="271" t="s">
        <v>841</v>
      </c>
      <c r="I57" s="272" t="str">
        <f>VLOOKUP(H57,'Весь прайс лист'!$B$4:$E$430,2,FALSE)</f>
        <v>Приемник OXIBD с обратной связью</v>
      </c>
      <c r="J57" s="273">
        <v>1</v>
      </c>
      <c r="K57" s="274">
        <f>VLOOKUP(H57,'Весь прайс лист'!B:E,4,FALSE)</f>
        <v>3900</v>
      </c>
      <c r="L57" s="588"/>
      <c r="M57" s="619"/>
      <c r="N57" s="619"/>
      <c r="O57" s="589"/>
    </row>
    <row r="58" spans="1:15" s="7" customFormat="1" x14ac:dyDescent="0.3">
      <c r="A58" s="779"/>
      <c r="B58" s="678"/>
      <c r="C58" s="571"/>
      <c r="D58" s="582"/>
      <c r="E58" s="650"/>
      <c r="F58" s="650"/>
      <c r="G58" s="583"/>
      <c r="H58" s="271" t="s">
        <v>814</v>
      </c>
      <c r="I58" s="272" t="str">
        <f>VLOOKUP(H58,'Весь прайс лист'!$B$4:$E$430,2,FALSE)</f>
        <v>Пульт управления ERA ONE ON3EBD с обратной связью</v>
      </c>
      <c r="J58" s="273">
        <v>2</v>
      </c>
      <c r="K58" s="274">
        <f>VLOOKUP(H58,'Весь прайс лист'!B:E,4,FALSE)</f>
        <v>1890</v>
      </c>
      <c r="L58" s="588"/>
      <c r="M58" s="619"/>
      <c r="N58" s="619"/>
      <c r="O58" s="589"/>
    </row>
    <row r="59" spans="1:15" s="7" customFormat="1" x14ac:dyDescent="0.3">
      <c r="A59" s="779"/>
      <c r="B59" s="678"/>
      <c r="C59" s="571"/>
      <c r="D59" s="582"/>
      <c r="E59" s="650"/>
      <c r="F59" s="650"/>
      <c r="G59" s="583"/>
      <c r="H59" s="271" t="s">
        <v>6</v>
      </c>
      <c r="I59" s="272" t="str">
        <f>VLOOKUP(H59,'Весь прайс лист'!$B$4:$E$430,2,FALSE)</f>
        <v>Фотоэлементы Medium BlueBus EPMB</v>
      </c>
      <c r="J59" s="273">
        <v>1</v>
      </c>
      <c r="K59" s="274">
        <f>VLOOKUP(H59,'Весь прайс лист'!B:E,4,FALSE)</f>
        <v>4650</v>
      </c>
      <c r="L59" s="588"/>
      <c r="M59" s="619"/>
      <c r="N59" s="619"/>
      <c r="O59" s="589"/>
    </row>
    <row r="60" spans="1:15" s="7" customFormat="1" ht="15" thickBot="1" x14ac:dyDescent="0.35">
      <c r="A60" s="779"/>
      <c r="B60" s="678"/>
      <c r="C60" s="571"/>
      <c r="D60" s="584"/>
      <c r="E60" s="651"/>
      <c r="F60" s="651"/>
      <c r="G60" s="585"/>
      <c r="H60" s="386" t="s">
        <v>669</v>
      </c>
      <c r="I60" s="300" t="str">
        <f>VLOOKUP(H60,'Весь прайс лист'!$B$4:$E$430,2,FALSE)</f>
        <v>Лампа сигнальная с антенной 12В/24В ELDC</v>
      </c>
      <c r="J60" s="301">
        <v>1</v>
      </c>
      <c r="K60" s="302">
        <f>VLOOKUP(H60,'Весь прайс лист'!B:E,4,FALSE)</f>
        <v>3150</v>
      </c>
      <c r="L60" s="590"/>
      <c r="M60" s="620"/>
      <c r="N60" s="620"/>
      <c r="O60" s="591"/>
    </row>
    <row r="61" spans="1:15" s="7" customFormat="1" x14ac:dyDescent="0.3">
      <c r="A61" s="779"/>
      <c r="B61" s="669" t="s">
        <v>484</v>
      </c>
      <c r="C61" s="670"/>
      <c r="D61" s="644"/>
      <c r="E61" s="644"/>
      <c r="F61" s="644"/>
      <c r="G61" s="645"/>
      <c r="H61" s="42" t="s">
        <v>57</v>
      </c>
      <c r="I61" s="206" t="str">
        <f>VLOOKUP(H61,'Весь прайс лист'!$B$4:$E$430,2,FALSE)</f>
        <v>Цифровой переключатель FLOR EDSW</v>
      </c>
      <c r="J61" s="42"/>
      <c r="K61" s="129">
        <f>VLOOKUP(H61,'Весь прайс лист'!B:E,4,FALSE)</f>
        <v>7400</v>
      </c>
      <c r="L61" s="614"/>
      <c r="M61" s="615"/>
      <c r="N61" s="615"/>
      <c r="O61" s="671"/>
    </row>
    <row r="62" spans="1:15" s="7" customFormat="1" ht="27.6" x14ac:dyDescent="0.3">
      <c r="A62" s="779"/>
      <c r="B62" s="643"/>
      <c r="C62" s="644"/>
      <c r="D62" s="644"/>
      <c r="E62" s="644"/>
      <c r="F62" s="644"/>
      <c r="G62" s="645"/>
      <c r="H62" s="40" t="s">
        <v>12</v>
      </c>
      <c r="I62" s="56" t="str">
        <f>VLOOKUP(H62,'Весь прайс лист'!$B$4:$E$430,2,FALSE)</f>
        <v>Нейлоновая зубчатая рейка с металлической вставкой модуль M4 25х20х1000 мм, для ворот до 500 кг,  ROA6</v>
      </c>
      <c r="J62" s="40"/>
      <c r="K62" s="127">
        <f>VLOOKUP(H62,'Весь прайс лист'!B:E,4,FALSE)</f>
        <v>750</v>
      </c>
      <c r="L62" s="614"/>
      <c r="M62" s="615"/>
      <c r="N62" s="615"/>
      <c r="O62" s="671"/>
    </row>
    <row r="63" spans="1:15" s="7" customFormat="1" x14ac:dyDescent="0.3">
      <c r="A63" s="779"/>
      <c r="B63" s="643"/>
      <c r="C63" s="644"/>
      <c r="D63" s="644"/>
      <c r="E63" s="644"/>
      <c r="F63" s="644"/>
      <c r="G63" s="645"/>
      <c r="H63" s="41" t="s">
        <v>13</v>
      </c>
      <c r="I63" s="198" t="str">
        <f>VLOOKUP(H63,'Весь прайс лист'!$B$4:$E$430,2,FALSE)</f>
        <v>Оцинкованная зубчатая рейка модуль M4 30х8х1000 мм, ROA8</v>
      </c>
      <c r="J63" s="41"/>
      <c r="K63" s="128">
        <f>VLOOKUP(H63,'Весь прайс лист'!B:E,4,FALSE)</f>
        <v>750</v>
      </c>
      <c r="L63" s="614"/>
      <c r="M63" s="615"/>
      <c r="N63" s="615"/>
      <c r="O63" s="671"/>
    </row>
    <row r="64" spans="1:15" s="7" customFormat="1" x14ac:dyDescent="0.3">
      <c r="A64" s="779"/>
      <c r="B64" s="643"/>
      <c r="C64" s="644"/>
      <c r="D64" s="644"/>
      <c r="E64" s="644"/>
      <c r="F64" s="644"/>
      <c r="G64" s="645"/>
      <c r="H64" s="41" t="s">
        <v>113</v>
      </c>
      <c r="I64" s="198" t="str">
        <f>VLOOKUP(H64,'Весь прайс лист'!$B$4:$E$430,2,FALSE)</f>
        <v>Индуктивный датчик RBA1</v>
      </c>
      <c r="J64" s="41"/>
      <c r="K64" s="128">
        <f>VLOOKUP(H64,'Весь прайс лист'!B:E,4,FALSE)</f>
        <v>4950</v>
      </c>
      <c r="L64" s="614"/>
      <c r="M64" s="615"/>
      <c r="N64" s="615"/>
      <c r="O64" s="671"/>
    </row>
    <row r="65" spans="1:15" s="7" customFormat="1" ht="15" thickBot="1" x14ac:dyDescent="0.35">
      <c r="A65" s="780"/>
      <c r="B65" s="646"/>
      <c r="C65" s="647"/>
      <c r="D65" s="647"/>
      <c r="E65" s="647"/>
      <c r="F65" s="647"/>
      <c r="G65" s="648"/>
      <c r="H65" s="44" t="s">
        <v>10</v>
      </c>
      <c r="I65" s="57" t="str">
        <f>VLOOKUP(H65,'Весь прайс лист'!$B$4:$E$430,2,FALSE)</f>
        <v>Аккумуляторная батарея PS124</v>
      </c>
      <c r="J65" s="44"/>
      <c r="K65" s="130">
        <f>VLOOKUP(H65,'Весь прайс лист'!B:E,4,FALSE)</f>
        <v>5950</v>
      </c>
      <c r="L65" s="616"/>
      <c r="M65" s="617"/>
      <c r="N65" s="617"/>
      <c r="O65" s="672"/>
    </row>
    <row r="66" spans="1:15" s="7" customFormat="1" ht="7.5" customHeight="1" thickBot="1" x14ac:dyDescent="0.35">
      <c r="A66" s="255"/>
      <c r="B66" s="253"/>
      <c r="C66" s="253"/>
      <c r="D66" s="253"/>
      <c r="E66" s="253"/>
      <c r="F66" s="253"/>
      <c r="G66" s="254"/>
      <c r="H66" s="102"/>
      <c r="I66" s="200"/>
      <c r="J66" s="54"/>
      <c r="K66" s="131"/>
      <c r="L66" s="296"/>
      <c r="M66" s="510"/>
      <c r="N66" s="510"/>
      <c r="O66" s="297"/>
    </row>
    <row r="67" spans="1:15" ht="37.5" customHeight="1" x14ac:dyDescent="0.3">
      <c r="A67" s="777" t="s">
        <v>49</v>
      </c>
      <c r="B67" s="752" t="s">
        <v>511</v>
      </c>
      <c r="C67" s="742" t="s">
        <v>481</v>
      </c>
      <c r="D67" s="580" t="s">
        <v>1017</v>
      </c>
      <c r="E67" s="649"/>
      <c r="F67" s="649"/>
      <c r="G67" s="581"/>
      <c r="H67" s="267" t="s">
        <v>96</v>
      </c>
      <c r="I67" s="268" t="str">
        <f>VLOOKUP(H67,'Весь прайс лист'!$B$4:$E$430,2,FALSE)</f>
        <v>Привод для откатных ворот RB600</v>
      </c>
      <c r="J67" s="269">
        <v>1</v>
      </c>
      <c r="K67" s="270">
        <f>VLOOKUP(H67,'Весь прайс лист'!B:E,4,FALSE)</f>
        <v>24600</v>
      </c>
      <c r="L67" s="667">
        <f>VLOOKUP(D67,'Весь прайс лист'!B:E,4,FALSE)</f>
        <v>29900</v>
      </c>
      <c r="M67" s="661"/>
      <c r="N67" s="661"/>
      <c r="O67" s="662"/>
    </row>
    <row r="68" spans="1:15" x14ac:dyDescent="0.3">
      <c r="A68" s="778"/>
      <c r="B68" s="769"/>
      <c r="C68" s="665"/>
      <c r="D68" s="582"/>
      <c r="E68" s="650"/>
      <c r="F68" s="650"/>
      <c r="G68" s="583"/>
      <c r="H68" s="271" t="s">
        <v>841</v>
      </c>
      <c r="I68" s="273" t="str">
        <f>VLOOKUP(H68,'Весь прайс лист'!$B$4:$E$430,2,FALSE)</f>
        <v>Приемник OXIBD с обратной связью</v>
      </c>
      <c r="J68" s="273">
        <v>1</v>
      </c>
      <c r="K68" s="274">
        <f>VLOOKUP(H68,'Весь прайс лист'!B:E,4,FALSE)</f>
        <v>3900</v>
      </c>
      <c r="L68" s="741"/>
      <c r="M68" s="733"/>
      <c r="N68" s="733"/>
      <c r="O68" s="734"/>
    </row>
    <row r="69" spans="1:15" ht="15" thickBot="1" x14ac:dyDescent="0.35">
      <c r="A69" s="778"/>
      <c r="B69" s="770"/>
      <c r="C69" s="666"/>
      <c r="D69" s="584"/>
      <c r="E69" s="651"/>
      <c r="F69" s="651"/>
      <c r="G69" s="585"/>
      <c r="H69" s="275" t="s">
        <v>814</v>
      </c>
      <c r="I69" s="277" t="str">
        <f>VLOOKUP(H69,'Весь прайс лист'!$B$4:$E$430,2,FALSE)</f>
        <v>Пульт управления ERA ONE ON3EBD с обратной связью</v>
      </c>
      <c r="J69" s="277">
        <v>1</v>
      </c>
      <c r="K69" s="278">
        <f>VLOOKUP(H69,'Весь прайс лист'!B:E,4,FALSE)</f>
        <v>1890</v>
      </c>
      <c r="L69" s="668"/>
      <c r="M69" s="663"/>
      <c r="N69" s="663"/>
      <c r="O69" s="664"/>
    </row>
    <row r="70" spans="1:15" x14ac:dyDescent="0.3">
      <c r="A70" s="702"/>
      <c r="B70" s="643" t="s">
        <v>484</v>
      </c>
      <c r="C70" s="644"/>
      <c r="D70" s="644"/>
      <c r="E70" s="644"/>
      <c r="F70" s="644"/>
      <c r="G70" s="645"/>
      <c r="H70" s="36" t="s">
        <v>57</v>
      </c>
      <c r="I70" s="36" t="str">
        <f>VLOOKUP(H70,'Весь прайс лист'!$B$4:$E$430,2,FALSE)</f>
        <v>Цифровой переключатель FLOR EDSW</v>
      </c>
      <c r="J70" s="42"/>
      <c r="K70" s="129">
        <f>VLOOKUP(H70,'Весь прайс лист'!B:E,4,FALSE)</f>
        <v>7400</v>
      </c>
      <c r="L70" s="682"/>
      <c r="M70" s="683"/>
      <c r="N70" s="683"/>
      <c r="O70" s="684"/>
    </row>
    <row r="71" spans="1:15" x14ac:dyDescent="0.3">
      <c r="A71" s="702"/>
      <c r="B71" s="643"/>
      <c r="C71" s="644"/>
      <c r="D71" s="644"/>
      <c r="E71" s="644"/>
      <c r="F71" s="644"/>
      <c r="G71" s="645"/>
      <c r="H71" s="37" t="s">
        <v>669</v>
      </c>
      <c r="I71" s="37" t="str">
        <f>VLOOKUP(H71,'Весь прайс лист'!$B$4:$E$430,2,FALSE)</f>
        <v>Лампа сигнальная с антенной 12В/24В ELDC</v>
      </c>
      <c r="J71" s="40"/>
      <c r="K71" s="127">
        <f>VLOOKUP(H71,'Весь прайс лист'!B:E,4,FALSE)</f>
        <v>3150</v>
      </c>
      <c r="L71" s="682"/>
      <c r="M71" s="683"/>
      <c r="N71" s="683"/>
      <c r="O71" s="684"/>
    </row>
    <row r="72" spans="1:15" s="7" customFormat="1" x14ac:dyDescent="0.3">
      <c r="A72" s="702"/>
      <c r="B72" s="643"/>
      <c r="C72" s="644"/>
      <c r="D72" s="644"/>
      <c r="E72" s="644"/>
      <c r="F72" s="644"/>
      <c r="G72" s="645"/>
      <c r="H72" s="37" t="s">
        <v>10</v>
      </c>
      <c r="I72" s="196" t="str">
        <f>VLOOKUP(H72,'Весь прайс лист'!$B$4:$E$430,2,FALSE)</f>
        <v>Аккумуляторная батарея PS124</v>
      </c>
      <c r="J72" s="40"/>
      <c r="K72" s="127">
        <f>VLOOKUP(H72,'Весь прайс лист'!B:E,4,FALSE)</f>
        <v>5950</v>
      </c>
      <c r="L72" s="682"/>
      <c r="M72" s="683"/>
      <c r="N72" s="683"/>
      <c r="O72" s="684"/>
    </row>
    <row r="73" spans="1:15" ht="27.6" x14ac:dyDescent="0.3">
      <c r="A73" s="702"/>
      <c r="B73" s="643"/>
      <c r="C73" s="644"/>
      <c r="D73" s="644"/>
      <c r="E73" s="644"/>
      <c r="F73" s="644"/>
      <c r="G73" s="645"/>
      <c r="H73" s="37" t="s">
        <v>12</v>
      </c>
      <c r="I73" s="196" t="str">
        <f>VLOOKUP(H73,'Весь прайс лист'!$B$4:$E$430,2,FALSE)</f>
        <v>Нейлоновая зубчатая рейка с металлической вставкой модуль M4 25х20х1000 мм, для ворот до 500 кг,  ROA6</v>
      </c>
      <c r="J73" s="40"/>
      <c r="K73" s="127">
        <f>VLOOKUP(H73,'Весь прайс лист'!B:E,4,FALSE)</f>
        <v>750</v>
      </c>
      <c r="L73" s="682"/>
      <c r="M73" s="683"/>
      <c r="N73" s="683"/>
      <c r="O73" s="684"/>
    </row>
    <row r="74" spans="1:15" ht="15" thickBot="1" x14ac:dyDescent="0.35">
      <c r="A74" s="703"/>
      <c r="B74" s="646"/>
      <c r="C74" s="647"/>
      <c r="D74" s="647"/>
      <c r="E74" s="647"/>
      <c r="F74" s="647"/>
      <c r="G74" s="648"/>
      <c r="H74" s="43" t="s">
        <v>13</v>
      </c>
      <c r="I74" s="199" t="str">
        <f>VLOOKUP(H74,'Весь прайс лист'!$B$4:$E$430,2,FALSE)</f>
        <v>Оцинкованная зубчатая рейка модуль M4 30х8х1000 мм, ROA8</v>
      </c>
      <c r="J74" s="44"/>
      <c r="K74" s="130">
        <f>VLOOKUP(H74,'Весь прайс лист'!B:E,4,FALSE)</f>
        <v>750</v>
      </c>
      <c r="L74" s="738"/>
      <c r="M74" s="739"/>
      <c r="N74" s="739"/>
      <c r="O74" s="740"/>
    </row>
    <row r="75" spans="1:15" s="7" customFormat="1" ht="9" customHeight="1" thickBot="1" x14ac:dyDescent="0.35">
      <c r="A75" s="76"/>
      <c r="B75" s="74"/>
      <c r="C75" s="74"/>
      <c r="D75" s="108"/>
      <c r="E75" s="108"/>
      <c r="F75" s="108"/>
      <c r="G75" s="109"/>
      <c r="H75" s="102"/>
      <c r="I75" s="200"/>
      <c r="J75" s="54"/>
      <c r="K75" s="131"/>
      <c r="L75" s="296"/>
      <c r="M75" s="510"/>
      <c r="N75" s="510"/>
      <c r="O75" s="297"/>
    </row>
    <row r="76" spans="1:15" s="7" customFormat="1" ht="15" customHeight="1" x14ac:dyDescent="0.3">
      <c r="A76" s="701" t="s">
        <v>49</v>
      </c>
      <c r="B76" s="752" t="s">
        <v>652</v>
      </c>
      <c r="C76" s="742" t="s">
        <v>481</v>
      </c>
      <c r="D76" s="771" t="s">
        <v>1019</v>
      </c>
      <c r="E76" s="652" t="s">
        <v>1018</v>
      </c>
      <c r="F76" s="653"/>
      <c r="G76" s="654"/>
      <c r="H76" s="284" t="s">
        <v>96</v>
      </c>
      <c r="I76" s="285" t="str">
        <f>VLOOKUP(H76,'Весь прайс лист'!$B$4:$E$430,2,FALSE)</f>
        <v>Привод для откатных ворот RB600</v>
      </c>
      <c r="J76" s="286">
        <v>1</v>
      </c>
      <c r="K76" s="287">
        <f>VLOOKUP(H76,'Весь прайс лист'!B:E,4,FALSE)</f>
        <v>24600</v>
      </c>
      <c r="L76" s="786">
        <f>VLOOKUP(E76,'Весь прайс лист'!B:E,4,FALSE)</f>
        <v>32900</v>
      </c>
      <c r="M76" s="787"/>
      <c r="N76" s="792">
        <f>VLOOKUP(D76,'Весь прайс лист'!B:E,4,FALSE)</f>
        <v>41900</v>
      </c>
      <c r="O76" s="793"/>
    </row>
    <row r="77" spans="1:15" s="7" customFormat="1" x14ac:dyDescent="0.3">
      <c r="A77" s="702"/>
      <c r="B77" s="753"/>
      <c r="C77" s="665"/>
      <c r="D77" s="772"/>
      <c r="E77" s="655"/>
      <c r="F77" s="656"/>
      <c r="G77" s="657"/>
      <c r="H77" s="288" t="s">
        <v>841</v>
      </c>
      <c r="I77" s="289" t="str">
        <f>VLOOKUP(H77,'Весь прайс лист'!$B$4:$E$430,2,FALSE)</f>
        <v>Приемник OXIBD с обратной связью</v>
      </c>
      <c r="J77" s="290">
        <v>1</v>
      </c>
      <c r="K77" s="291">
        <f>VLOOKUP(H77,'Весь прайс лист'!B:E,4,FALSE)</f>
        <v>3900</v>
      </c>
      <c r="L77" s="788"/>
      <c r="M77" s="789"/>
      <c r="N77" s="794"/>
      <c r="O77" s="795"/>
    </row>
    <row r="78" spans="1:15" s="7" customFormat="1" x14ac:dyDescent="0.3">
      <c r="A78" s="702"/>
      <c r="B78" s="753"/>
      <c r="C78" s="665"/>
      <c r="D78" s="772"/>
      <c r="E78" s="655"/>
      <c r="F78" s="656"/>
      <c r="G78" s="657"/>
      <c r="H78" s="288" t="s">
        <v>814</v>
      </c>
      <c r="I78" s="289" t="str">
        <f>VLOOKUP(H78,'Весь прайс лист'!$B$4:$E$430,2,FALSE)</f>
        <v>Пульт управления ERA ONE ON3EBD с обратной связью</v>
      </c>
      <c r="J78" s="290">
        <v>2</v>
      </c>
      <c r="K78" s="291">
        <f>VLOOKUP(H78,'Весь прайс лист'!B:E,4,FALSE)</f>
        <v>1890</v>
      </c>
      <c r="L78" s="788"/>
      <c r="M78" s="789"/>
      <c r="N78" s="794"/>
      <c r="O78" s="795"/>
    </row>
    <row r="79" spans="1:15" s="7" customFormat="1" x14ac:dyDescent="0.3">
      <c r="A79" s="702"/>
      <c r="B79" s="753"/>
      <c r="C79" s="665"/>
      <c r="D79" s="772"/>
      <c r="E79" s="655"/>
      <c r="F79" s="656"/>
      <c r="G79" s="657"/>
      <c r="H79" s="288" t="s">
        <v>6</v>
      </c>
      <c r="I79" s="289" t="str">
        <f>VLOOKUP(H79,'Весь прайс лист'!$B$4:$E$430,2,FALSE)</f>
        <v>Фотоэлементы Medium BlueBus EPMB</v>
      </c>
      <c r="J79" s="290">
        <v>1</v>
      </c>
      <c r="K79" s="291">
        <f>VLOOKUP(H79,'Весь прайс лист'!B:E,4,FALSE)</f>
        <v>4650</v>
      </c>
      <c r="L79" s="788"/>
      <c r="M79" s="789"/>
      <c r="N79" s="794"/>
      <c r="O79" s="795"/>
    </row>
    <row r="80" spans="1:15" s="7" customFormat="1" ht="15" thickBot="1" x14ac:dyDescent="0.35">
      <c r="A80" s="702"/>
      <c r="B80" s="753"/>
      <c r="C80" s="665"/>
      <c r="D80" s="772"/>
      <c r="E80" s="658"/>
      <c r="F80" s="659"/>
      <c r="G80" s="660"/>
      <c r="H80" s="292" t="s">
        <v>669</v>
      </c>
      <c r="I80" s="293" t="str">
        <f>VLOOKUP(H80,'Весь прайс лист'!$B$4:$E$430,2,FALSE)</f>
        <v>Лампа сигнальная с антенной 12В/24В ELDC</v>
      </c>
      <c r="J80" s="294">
        <v>1</v>
      </c>
      <c r="K80" s="295">
        <f>VLOOKUP(H80,'Весь прайс лист'!B:E,4,FALSE)</f>
        <v>3150</v>
      </c>
      <c r="L80" s="790"/>
      <c r="M80" s="791"/>
      <c r="N80" s="794"/>
      <c r="O80" s="795"/>
    </row>
    <row r="81" spans="1:15" s="7" customFormat="1" ht="24" thickBot="1" x14ac:dyDescent="0.35">
      <c r="A81" s="702"/>
      <c r="B81" s="754"/>
      <c r="C81" s="665"/>
      <c r="D81" s="772"/>
      <c r="E81" s="383"/>
      <c r="F81" s="383"/>
      <c r="G81" s="384"/>
      <c r="H81" s="397" t="s">
        <v>232</v>
      </c>
      <c r="I81" s="385" t="str">
        <f>VLOOKUP(H81,'Весь прайс лист'!$B$4:$E$430,2,FALSE)</f>
        <v>Блок программирования, управления и диагностики OVIEW/A</v>
      </c>
      <c r="J81" s="374">
        <v>1</v>
      </c>
      <c r="K81" s="126">
        <f>VLOOKUP(H81,'Весь прайс лист'!B:E,4,FALSE)</f>
        <v>17900</v>
      </c>
      <c r="L81" s="550"/>
      <c r="M81" s="551"/>
      <c r="N81" s="794"/>
      <c r="O81" s="795"/>
    </row>
    <row r="82" spans="1:15" s="7" customFormat="1" x14ac:dyDescent="0.3">
      <c r="A82" s="702"/>
      <c r="B82" s="669" t="s">
        <v>484</v>
      </c>
      <c r="C82" s="670"/>
      <c r="D82" s="670"/>
      <c r="E82" s="670"/>
      <c r="F82" s="670"/>
      <c r="G82" s="727"/>
      <c r="H82" s="51" t="s">
        <v>57</v>
      </c>
      <c r="I82" s="205" t="str">
        <f>VLOOKUP(H82,'Весь прайс лист'!$B$4:$E$430,2,FALSE)</f>
        <v>Цифровой переключатель FLOR EDSW</v>
      </c>
      <c r="J82" s="52"/>
      <c r="K82" s="139">
        <f>VLOOKUP(H82,'Весь прайс лист'!B:E,4,FALSE)</f>
        <v>7400</v>
      </c>
      <c r="L82" s="781"/>
      <c r="M82" s="782"/>
      <c r="N82" s="782"/>
      <c r="O82" s="783"/>
    </row>
    <row r="83" spans="1:15" s="7" customFormat="1" x14ac:dyDescent="0.3">
      <c r="A83" s="702"/>
      <c r="B83" s="643"/>
      <c r="C83" s="644"/>
      <c r="D83" s="644"/>
      <c r="E83" s="644"/>
      <c r="F83" s="644"/>
      <c r="G83" s="645"/>
      <c r="H83" s="36" t="s">
        <v>10</v>
      </c>
      <c r="I83" s="195" t="str">
        <f>VLOOKUP(H83,'Весь прайс лист'!$B$4:$E$430,2,FALSE)</f>
        <v>Аккумуляторная батарея PS124</v>
      </c>
      <c r="J83" s="42"/>
      <c r="K83" s="129">
        <f>VLOOKUP(H83,'Весь прайс лист'!B:E,4,FALSE)</f>
        <v>5950</v>
      </c>
      <c r="L83" s="682"/>
      <c r="M83" s="683"/>
      <c r="N83" s="683"/>
      <c r="O83" s="684"/>
    </row>
    <row r="84" spans="1:15" s="7" customFormat="1" ht="27.6" x14ac:dyDescent="0.3">
      <c r="A84" s="702"/>
      <c r="B84" s="643"/>
      <c r="C84" s="644"/>
      <c r="D84" s="644"/>
      <c r="E84" s="644"/>
      <c r="F84" s="644"/>
      <c r="G84" s="645"/>
      <c r="H84" s="37" t="s">
        <v>12</v>
      </c>
      <c r="I84" s="196" t="str">
        <f>VLOOKUP(H84,'Весь прайс лист'!$B$4:$E$430,2,FALSE)</f>
        <v>Нейлоновая зубчатая рейка с металлической вставкой модуль M4 25х20х1000 мм, для ворот до 500 кг,  ROA6</v>
      </c>
      <c r="J84" s="40"/>
      <c r="K84" s="127">
        <f>VLOOKUP(H84,'Весь прайс лист'!B:E,4,FALSE)</f>
        <v>750</v>
      </c>
      <c r="L84" s="682"/>
      <c r="M84" s="683"/>
      <c r="N84" s="683"/>
      <c r="O84" s="684"/>
    </row>
    <row r="85" spans="1:15" s="7" customFormat="1" ht="15" thickBot="1" x14ac:dyDescent="0.35">
      <c r="A85" s="703"/>
      <c r="B85" s="646"/>
      <c r="C85" s="647"/>
      <c r="D85" s="647"/>
      <c r="E85" s="647"/>
      <c r="F85" s="647"/>
      <c r="G85" s="648"/>
      <c r="H85" s="43" t="s">
        <v>13</v>
      </c>
      <c r="I85" s="199" t="str">
        <f>VLOOKUP(H85,'Весь прайс лист'!$B$4:$E$430,2,FALSE)</f>
        <v>Оцинкованная зубчатая рейка модуль M4 30х8х1000 мм, ROA8</v>
      </c>
      <c r="J85" s="44"/>
      <c r="K85" s="130">
        <f>VLOOKUP(H85,'Весь прайс лист'!B:E,4,FALSE)</f>
        <v>750</v>
      </c>
      <c r="L85" s="738"/>
      <c r="M85" s="739"/>
      <c r="N85" s="739"/>
      <c r="O85" s="740"/>
    </row>
    <row r="86" spans="1:15" s="7" customFormat="1" ht="15" customHeight="1" x14ac:dyDescent="0.3">
      <c r="A86" s="796" t="s">
        <v>51</v>
      </c>
      <c r="B86" s="677" t="s">
        <v>526</v>
      </c>
      <c r="C86" s="570" t="s">
        <v>482</v>
      </c>
      <c r="D86" s="580" t="s">
        <v>1012</v>
      </c>
      <c r="E86" s="649"/>
      <c r="F86" s="649"/>
      <c r="G86" s="581"/>
      <c r="H86" s="267" t="s">
        <v>26</v>
      </c>
      <c r="I86" s="268" t="str">
        <f>VLOOKUP(H86,'Весь прайс лист'!$B$4:$E$430,2,FALSE)</f>
        <v>Привод для откатных ворот RB500HS</v>
      </c>
      <c r="J86" s="269">
        <v>1</v>
      </c>
      <c r="K86" s="270">
        <f>VLOOKUP(H86,'Весь прайс лист'!B:E,4,FALSE)</f>
        <v>29650</v>
      </c>
      <c r="L86" s="586">
        <f>VLOOKUP(D86,'Весь прайс лист'!B:E,4,FALSE)</f>
        <v>36900</v>
      </c>
      <c r="M86" s="618"/>
      <c r="N86" s="618"/>
      <c r="O86" s="587"/>
    </row>
    <row r="87" spans="1:15" s="7" customFormat="1" x14ac:dyDescent="0.3">
      <c r="A87" s="779"/>
      <c r="B87" s="678"/>
      <c r="C87" s="571"/>
      <c r="D87" s="582"/>
      <c r="E87" s="650"/>
      <c r="F87" s="650"/>
      <c r="G87" s="583"/>
      <c r="H87" s="271" t="s">
        <v>841</v>
      </c>
      <c r="I87" s="272" t="str">
        <f>VLOOKUP(H87,'Весь прайс лист'!$B$4:$E$430,2,FALSE)</f>
        <v>Приемник OXIBD с обратной связью</v>
      </c>
      <c r="J87" s="273">
        <v>1</v>
      </c>
      <c r="K87" s="274">
        <f>VLOOKUP(H87,'Весь прайс лист'!B:E,4,FALSE)</f>
        <v>3900</v>
      </c>
      <c r="L87" s="588"/>
      <c r="M87" s="619"/>
      <c r="N87" s="619"/>
      <c r="O87" s="589"/>
    </row>
    <row r="88" spans="1:15" s="7" customFormat="1" ht="15" thickBot="1" x14ac:dyDescent="0.35">
      <c r="A88" s="779"/>
      <c r="B88" s="678"/>
      <c r="C88" s="571"/>
      <c r="D88" s="582"/>
      <c r="E88" s="650"/>
      <c r="F88" s="650"/>
      <c r="G88" s="583"/>
      <c r="H88" s="271" t="s">
        <v>814</v>
      </c>
      <c r="I88" s="272" t="str">
        <f>VLOOKUP(H88,'Весь прайс лист'!$B$4:$E$430,2,FALSE)</f>
        <v>Пульт управления ERA ONE ON3EBD с обратной связью</v>
      </c>
      <c r="J88" s="273">
        <v>1</v>
      </c>
      <c r="K88" s="274">
        <f>VLOOKUP(H88,'Весь прайс лист'!B:E,4,FALSE)</f>
        <v>1890</v>
      </c>
      <c r="L88" s="588"/>
      <c r="M88" s="619"/>
      <c r="N88" s="619"/>
      <c r="O88" s="589"/>
    </row>
    <row r="89" spans="1:15" s="7" customFormat="1" x14ac:dyDescent="0.3">
      <c r="A89" s="779"/>
      <c r="B89" s="678"/>
      <c r="C89" s="571"/>
      <c r="D89" s="580" t="s">
        <v>846</v>
      </c>
      <c r="E89" s="649"/>
      <c r="F89" s="649"/>
      <c r="G89" s="581"/>
      <c r="H89" s="267" t="s">
        <v>26</v>
      </c>
      <c r="I89" s="268" t="str">
        <f>VLOOKUP(H89,'Весь прайс лист'!$B$4:$E$430,2,FALSE)</f>
        <v>Привод для откатных ворот RB500HS</v>
      </c>
      <c r="J89" s="269">
        <v>1</v>
      </c>
      <c r="K89" s="270">
        <f>VLOOKUP(H89,'Весь прайс лист'!B:E,4,FALSE)</f>
        <v>29650</v>
      </c>
      <c r="L89" s="586">
        <f>VLOOKUP(D89,'Весь прайс лист'!B:E,4,FALSE)</f>
        <v>39900</v>
      </c>
      <c r="M89" s="618"/>
      <c r="N89" s="618"/>
      <c r="O89" s="587"/>
    </row>
    <row r="90" spans="1:15" s="7" customFormat="1" x14ac:dyDescent="0.3">
      <c r="A90" s="779"/>
      <c r="B90" s="678"/>
      <c r="C90" s="571"/>
      <c r="D90" s="582"/>
      <c r="E90" s="650"/>
      <c r="F90" s="650"/>
      <c r="G90" s="583"/>
      <c r="H90" s="271" t="s">
        <v>841</v>
      </c>
      <c r="I90" s="272" t="str">
        <f>VLOOKUP(H90,'Весь прайс лист'!$B$4:$E$430,2,FALSE)</f>
        <v>Приемник OXIBD с обратной связью</v>
      </c>
      <c r="J90" s="273">
        <v>1</v>
      </c>
      <c r="K90" s="274">
        <f>VLOOKUP(H90,'Весь прайс лист'!B:E,4,FALSE)</f>
        <v>3900</v>
      </c>
      <c r="L90" s="588"/>
      <c r="M90" s="619"/>
      <c r="N90" s="619"/>
      <c r="O90" s="589"/>
    </row>
    <row r="91" spans="1:15" s="7" customFormat="1" x14ac:dyDescent="0.3">
      <c r="A91" s="779"/>
      <c r="B91" s="678"/>
      <c r="C91" s="571"/>
      <c r="D91" s="582"/>
      <c r="E91" s="650"/>
      <c r="F91" s="650"/>
      <c r="G91" s="583"/>
      <c r="H91" s="271" t="s">
        <v>814</v>
      </c>
      <c r="I91" s="272" t="str">
        <f>VLOOKUP(H91,'Весь прайс лист'!$B$4:$E$430,2,FALSE)</f>
        <v>Пульт управления ERA ONE ON3EBD с обратной связью</v>
      </c>
      <c r="J91" s="273">
        <v>2</v>
      </c>
      <c r="K91" s="274">
        <f>VLOOKUP(H91,'Весь прайс лист'!B:E,4,FALSE)</f>
        <v>1890</v>
      </c>
      <c r="L91" s="588"/>
      <c r="M91" s="619"/>
      <c r="N91" s="619"/>
      <c r="O91" s="589"/>
    </row>
    <row r="92" spans="1:15" s="7" customFormat="1" x14ac:dyDescent="0.3">
      <c r="A92" s="779"/>
      <c r="B92" s="678"/>
      <c r="C92" s="571"/>
      <c r="D92" s="582"/>
      <c r="E92" s="650"/>
      <c r="F92" s="650"/>
      <c r="G92" s="583"/>
      <c r="H92" s="271" t="s">
        <v>6</v>
      </c>
      <c r="I92" s="272" t="str">
        <f>VLOOKUP(H92,'Весь прайс лист'!$B$4:$E$430,2,FALSE)</f>
        <v>Фотоэлементы Medium BlueBus EPMB</v>
      </c>
      <c r="J92" s="273">
        <v>1</v>
      </c>
      <c r="K92" s="274">
        <f>VLOOKUP(H92,'Весь прайс лист'!B:E,4,FALSE)</f>
        <v>4650</v>
      </c>
      <c r="L92" s="588"/>
      <c r="M92" s="619"/>
      <c r="N92" s="619"/>
      <c r="O92" s="589"/>
    </row>
    <row r="93" spans="1:15" s="7" customFormat="1" ht="15" thickBot="1" x14ac:dyDescent="0.35">
      <c r="A93" s="779"/>
      <c r="B93" s="678"/>
      <c r="C93" s="571"/>
      <c r="D93" s="584"/>
      <c r="E93" s="651"/>
      <c r="F93" s="651"/>
      <c r="G93" s="585"/>
      <c r="H93" s="386" t="s">
        <v>669</v>
      </c>
      <c r="I93" s="300" t="str">
        <f>VLOOKUP(H93,'Весь прайс лист'!$B$4:$E$430,2,FALSE)</f>
        <v>Лампа сигнальная с антенной 12В/24В ELDC</v>
      </c>
      <c r="J93" s="301">
        <v>1</v>
      </c>
      <c r="K93" s="302">
        <f>VLOOKUP(H93,'Весь прайс лист'!B:E,4,FALSE)</f>
        <v>3150</v>
      </c>
      <c r="L93" s="590"/>
      <c r="M93" s="620"/>
      <c r="N93" s="620"/>
      <c r="O93" s="591"/>
    </row>
    <row r="94" spans="1:15" s="7" customFormat="1" x14ac:dyDescent="0.3">
      <c r="A94" s="779"/>
      <c r="B94" s="669" t="s">
        <v>484</v>
      </c>
      <c r="C94" s="670"/>
      <c r="D94" s="670"/>
      <c r="E94" s="670"/>
      <c r="F94" s="670"/>
      <c r="G94" s="727"/>
      <c r="H94" s="42" t="s">
        <v>57</v>
      </c>
      <c r="I94" s="206" t="str">
        <f>VLOOKUP(H94,'Весь прайс лист'!$B$4:$E$430,2,FALSE)</f>
        <v>Цифровой переключатель FLOR EDSW</v>
      </c>
      <c r="J94" s="42"/>
      <c r="K94" s="129">
        <f>VLOOKUP(H94,'Весь прайс лист'!B:E,4,FALSE)</f>
        <v>7400</v>
      </c>
      <c r="L94" s="612"/>
      <c r="M94" s="613"/>
      <c r="N94" s="613"/>
      <c r="O94" s="728"/>
    </row>
    <row r="95" spans="1:15" s="7" customFormat="1" ht="27.6" x14ac:dyDescent="0.3">
      <c r="A95" s="779"/>
      <c r="B95" s="643"/>
      <c r="C95" s="644"/>
      <c r="D95" s="644"/>
      <c r="E95" s="644"/>
      <c r="F95" s="644"/>
      <c r="G95" s="645"/>
      <c r="H95" s="40" t="s">
        <v>12</v>
      </c>
      <c r="I95" s="56" t="str">
        <f>VLOOKUP(H95,'Весь прайс лист'!$B$4:$E$430,2,FALSE)</f>
        <v>Нейлоновая зубчатая рейка с металлической вставкой модуль M4 25х20х1000 мм, для ворот до 500 кг,  ROA6</v>
      </c>
      <c r="J95" s="40"/>
      <c r="K95" s="127">
        <f>VLOOKUP(H95,'Весь прайс лист'!B:E,4,FALSE)</f>
        <v>750</v>
      </c>
      <c r="L95" s="614"/>
      <c r="M95" s="615"/>
      <c r="N95" s="615"/>
      <c r="O95" s="671"/>
    </row>
    <row r="96" spans="1:15" s="7" customFormat="1" x14ac:dyDescent="0.3">
      <c r="A96" s="779"/>
      <c r="B96" s="643"/>
      <c r="C96" s="644"/>
      <c r="D96" s="644"/>
      <c r="E96" s="644"/>
      <c r="F96" s="644"/>
      <c r="G96" s="645"/>
      <c r="H96" s="41" t="s">
        <v>13</v>
      </c>
      <c r="I96" s="198" t="str">
        <f>VLOOKUP(H96,'Весь прайс лист'!$B$4:$E$430,2,FALSE)</f>
        <v>Оцинкованная зубчатая рейка модуль M4 30х8х1000 мм, ROA8</v>
      </c>
      <c r="J96" s="41"/>
      <c r="K96" s="128">
        <f>VLOOKUP(H96,'Весь прайс лист'!B:E,4,FALSE)</f>
        <v>750</v>
      </c>
      <c r="L96" s="614"/>
      <c r="M96" s="615"/>
      <c r="N96" s="615"/>
      <c r="O96" s="671"/>
    </row>
    <row r="97" spans="1:15" s="7" customFormat="1" x14ac:dyDescent="0.3">
      <c r="A97" s="779"/>
      <c r="B97" s="643"/>
      <c r="C97" s="644"/>
      <c r="D97" s="644"/>
      <c r="E97" s="644"/>
      <c r="F97" s="644"/>
      <c r="G97" s="645"/>
      <c r="H97" s="41" t="s">
        <v>113</v>
      </c>
      <c r="I97" s="198" t="str">
        <f>VLOOKUP(H97,'Весь прайс лист'!$B$4:$E$430,2,FALSE)</f>
        <v>Индуктивный датчик RBA1</v>
      </c>
      <c r="J97" s="41"/>
      <c r="K97" s="128">
        <f>VLOOKUP(H97,'Весь прайс лист'!B:E,4,FALSE)</f>
        <v>4950</v>
      </c>
      <c r="L97" s="614"/>
      <c r="M97" s="615"/>
      <c r="N97" s="615"/>
      <c r="O97" s="671"/>
    </row>
    <row r="98" spans="1:15" s="7" customFormat="1" ht="15" thickBot="1" x14ac:dyDescent="0.35">
      <c r="A98" s="780"/>
      <c r="B98" s="646"/>
      <c r="C98" s="647"/>
      <c r="D98" s="647"/>
      <c r="E98" s="647"/>
      <c r="F98" s="647"/>
      <c r="G98" s="648"/>
      <c r="H98" s="44" t="s">
        <v>10</v>
      </c>
      <c r="I98" s="57" t="str">
        <f>VLOOKUP(H98,'Весь прайс лист'!$B$4:$E$430,2,FALSE)</f>
        <v>Аккумуляторная батарея PS124</v>
      </c>
      <c r="J98" s="44"/>
      <c r="K98" s="130">
        <f>VLOOKUP(H98,'Весь прайс лист'!B:E,4,FALSE)</f>
        <v>5950</v>
      </c>
      <c r="L98" s="616"/>
      <c r="M98" s="617"/>
      <c r="N98" s="617"/>
      <c r="O98" s="672"/>
    </row>
    <row r="99" spans="1:15" s="7" customFormat="1" ht="6.75" customHeight="1" thickBot="1" x14ac:dyDescent="0.35">
      <c r="A99" s="439"/>
      <c r="B99" s="436"/>
      <c r="C99" s="437"/>
      <c r="D99" s="437"/>
      <c r="E99" s="437"/>
      <c r="F99" s="437"/>
      <c r="G99" s="438"/>
      <c r="H99" s="102"/>
      <c r="I99" s="200"/>
      <c r="J99" s="54"/>
      <c r="K99" s="131"/>
      <c r="L99" s="296"/>
      <c r="M99" s="510"/>
      <c r="N99" s="510"/>
      <c r="O99" s="297"/>
    </row>
    <row r="100" spans="1:15" x14ac:dyDescent="0.3">
      <c r="A100" s="701" t="s">
        <v>49</v>
      </c>
      <c r="B100" s="752" t="s">
        <v>512</v>
      </c>
      <c r="C100" s="735" t="s">
        <v>481</v>
      </c>
      <c r="D100" s="679" t="s">
        <v>1021</v>
      </c>
      <c r="E100" s="679"/>
      <c r="F100" s="679"/>
      <c r="G100" s="580" t="s">
        <v>1020</v>
      </c>
      <c r="H100" s="267" t="s">
        <v>97</v>
      </c>
      <c r="I100" s="268" t="str">
        <f>VLOOKUP(H100,'Весь прайс лист'!$B$4:$E$430,2,FALSE)</f>
        <v>Привод для откатных ворот RB1000</v>
      </c>
      <c r="J100" s="269">
        <v>1</v>
      </c>
      <c r="K100" s="270">
        <f>VLOOKUP(H100,'Весь прайс лист'!B:E,4,FALSE)</f>
        <v>30000</v>
      </c>
      <c r="L100" s="661">
        <f>VLOOKUP(G100,'Весь прайс лист'!B:E,4,FALSE)</f>
        <v>35900</v>
      </c>
      <c r="M100" s="662"/>
      <c r="N100" s="637">
        <f>VLOOKUP(D100,'Весь прайс лист'!B:E,4,FALSE)</f>
        <v>38900</v>
      </c>
      <c r="O100" s="638"/>
    </row>
    <row r="101" spans="1:15" x14ac:dyDescent="0.3">
      <c r="A101" s="702"/>
      <c r="B101" s="753"/>
      <c r="C101" s="736"/>
      <c r="D101" s="680"/>
      <c r="E101" s="680"/>
      <c r="F101" s="680"/>
      <c r="G101" s="582"/>
      <c r="H101" s="271" t="s">
        <v>841</v>
      </c>
      <c r="I101" s="273" t="str">
        <f>VLOOKUP(H101,'Весь прайс лист'!$B$4:$E$430,2,FALSE)</f>
        <v>Приемник OXIBD с обратной связью</v>
      </c>
      <c r="J101" s="273">
        <v>1</v>
      </c>
      <c r="K101" s="274">
        <f>VLOOKUP(H101,'Весь прайс лист'!B:E,4,FALSE)</f>
        <v>3900</v>
      </c>
      <c r="L101" s="733"/>
      <c r="M101" s="734"/>
      <c r="N101" s="639"/>
      <c r="O101" s="640"/>
    </row>
    <row r="102" spans="1:15" ht="15" thickBot="1" x14ac:dyDescent="0.35">
      <c r="A102" s="702"/>
      <c r="B102" s="753"/>
      <c r="C102" s="736"/>
      <c r="D102" s="680"/>
      <c r="E102" s="680"/>
      <c r="F102" s="680"/>
      <c r="G102" s="584"/>
      <c r="H102" s="275" t="s">
        <v>814</v>
      </c>
      <c r="I102" s="277" t="str">
        <f>VLOOKUP(H102,'Весь прайс лист'!$B$4:$E$430,2,FALSE)</f>
        <v>Пульт управления ERA ONE ON3EBD с обратной связью</v>
      </c>
      <c r="J102" s="277">
        <v>1</v>
      </c>
      <c r="K102" s="278">
        <f>VLOOKUP(H102,'Весь прайс лист'!B:E,4,FALSE)</f>
        <v>1890</v>
      </c>
      <c r="L102" s="663"/>
      <c r="M102" s="664"/>
      <c r="N102" s="639"/>
      <c r="O102" s="640"/>
    </row>
    <row r="103" spans="1:15" s="7" customFormat="1" ht="17.25" customHeight="1" x14ac:dyDescent="0.3">
      <c r="A103" s="702"/>
      <c r="B103" s="753"/>
      <c r="C103" s="736"/>
      <c r="D103" s="680"/>
      <c r="E103" s="680"/>
      <c r="F103" s="680"/>
      <c r="G103" s="680"/>
      <c r="H103" s="515" t="s">
        <v>814</v>
      </c>
      <c r="I103" s="64" t="str">
        <f>VLOOKUP(H103,'Весь прайс лист'!$B$4:$E$430,2,FALSE)</f>
        <v>Пульт управления ERA ONE ON3EBD с обратной связью</v>
      </c>
      <c r="J103" s="64">
        <v>1</v>
      </c>
      <c r="K103" s="155">
        <f>VLOOKUP(H103,'Весь прайс лист'!B:E,4,FALSE)</f>
        <v>1890</v>
      </c>
      <c r="L103" s="639"/>
      <c r="M103" s="639"/>
      <c r="N103" s="639"/>
      <c r="O103" s="640"/>
    </row>
    <row r="104" spans="1:15" s="7" customFormat="1" ht="17.25" customHeight="1" x14ac:dyDescent="0.3">
      <c r="A104" s="702"/>
      <c r="B104" s="753"/>
      <c r="C104" s="736"/>
      <c r="D104" s="680"/>
      <c r="E104" s="680"/>
      <c r="F104" s="680"/>
      <c r="G104" s="680"/>
      <c r="H104" s="472" t="s">
        <v>669</v>
      </c>
      <c r="I104" s="65" t="str">
        <f>VLOOKUP(H104,'Весь прайс лист'!$B$4:$E$430,2,FALSE)</f>
        <v>Лампа сигнальная с антенной 12В/24В ELDC</v>
      </c>
      <c r="J104" s="65">
        <v>1</v>
      </c>
      <c r="K104" s="162">
        <f>VLOOKUP(H104,'Весь прайс лист'!B:E,4,FALSE)</f>
        <v>3150</v>
      </c>
      <c r="L104" s="639"/>
      <c r="M104" s="639"/>
      <c r="N104" s="639"/>
      <c r="O104" s="640"/>
    </row>
    <row r="105" spans="1:15" ht="17.25" customHeight="1" thickBot="1" x14ac:dyDescent="0.35">
      <c r="A105" s="702"/>
      <c r="B105" s="754"/>
      <c r="C105" s="737"/>
      <c r="D105" s="681"/>
      <c r="E105" s="681"/>
      <c r="F105" s="681"/>
      <c r="G105" s="681"/>
      <c r="H105" s="474" t="s">
        <v>6</v>
      </c>
      <c r="I105" s="66" t="str">
        <f>VLOOKUP(H105,'Весь прайс лист'!$B$4:$E$430,2,FALSE)</f>
        <v>Фотоэлементы Medium BlueBus EPMB</v>
      </c>
      <c r="J105" s="66">
        <v>1</v>
      </c>
      <c r="K105" s="156">
        <f>VLOOKUP(H105,'Весь прайс лист'!B:E,4,FALSE)</f>
        <v>4650</v>
      </c>
      <c r="L105" s="641"/>
      <c r="M105" s="641"/>
      <c r="N105" s="641"/>
      <c r="O105" s="642"/>
    </row>
    <row r="106" spans="1:15" x14ac:dyDescent="0.3">
      <c r="A106" s="702"/>
      <c r="B106" s="643" t="s">
        <v>484</v>
      </c>
      <c r="C106" s="644"/>
      <c r="D106" s="644"/>
      <c r="E106" s="644"/>
      <c r="F106" s="644"/>
      <c r="G106" s="645"/>
      <c r="H106" s="36" t="s">
        <v>57</v>
      </c>
      <c r="I106" s="36" t="str">
        <f>VLOOKUP(H106,'Весь прайс лист'!$B$4:$E$430,2,FALSE)</f>
        <v>Цифровой переключатель FLOR EDSW</v>
      </c>
      <c r="J106" s="42"/>
      <c r="K106" s="129">
        <f>VLOOKUP(H106,'Весь прайс лист'!B:E,4,FALSE)</f>
        <v>7400</v>
      </c>
      <c r="L106" s="682"/>
      <c r="M106" s="683"/>
      <c r="N106" s="683"/>
      <c r="O106" s="684"/>
    </row>
    <row r="107" spans="1:15" s="7" customFormat="1" x14ac:dyDescent="0.3">
      <c r="A107" s="702"/>
      <c r="B107" s="643"/>
      <c r="C107" s="644"/>
      <c r="D107" s="644"/>
      <c r="E107" s="644"/>
      <c r="F107" s="644"/>
      <c r="G107" s="645"/>
      <c r="H107" s="37" t="s">
        <v>10</v>
      </c>
      <c r="I107" s="196" t="str">
        <f>VLOOKUP(H107,'Весь прайс лист'!$B$4:$E$430,2,FALSE)</f>
        <v>Аккумуляторная батарея PS124</v>
      </c>
      <c r="J107" s="40"/>
      <c r="K107" s="127">
        <f>VLOOKUP(H107,'Весь прайс лист'!B:E,4,FALSE)</f>
        <v>5950</v>
      </c>
      <c r="L107" s="682"/>
      <c r="M107" s="683"/>
      <c r="N107" s="683"/>
      <c r="O107" s="684"/>
    </row>
    <row r="108" spans="1:15" ht="27.6" x14ac:dyDescent="0.3">
      <c r="A108" s="702"/>
      <c r="B108" s="643"/>
      <c r="C108" s="644"/>
      <c r="D108" s="644"/>
      <c r="E108" s="644"/>
      <c r="F108" s="644"/>
      <c r="G108" s="645"/>
      <c r="H108" s="37" t="s">
        <v>12</v>
      </c>
      <c r="I108" s="196" t="str">
        <f>VLOOKUP(H108,'Весь прайс лист'!$B$4:$E$430,2,FALSE)</f>
        <v>Нейлоновая зубчатая рейка с металлической вставкой модуль M4 25х20х1000 мм, для ворот до 500 кг,  ROA6</v>
      </c>
      <c r="J108" s="40"/>
      <c r="K108" s="127">
        <f>VLOOKUP(H108,'Весь прайс лист'!B:E,4,FALSE)</f>
        <v>750</v>
      </c>
      <c r="L108" s="682"/>
      <c r="M108" s="683"/>
      <c r="N108" s="683"/>
      <c r="O108" s="684"/>
    </row>
    <row r="109" spans="1:15" ht="15" thickBot="1" x14ac:dyDescent="0.35">
      <c r="A109" s="703"/>
      <c r="B109" s="646"/>
      <c r="C109" s="647"/>
      <c r="D109" s="644"/>
      <c r="E109" s="644"/>
      <c r="F109" s="644"/>
      <c r="G109" s="645"/>
      <c r="H109" s="38" t="s">
        <v>13</v>
      </c>
      <c r="I109" s="197" t="str">
        <f>VLOOKUP(H109,'Весь прайс лист'!$B$4:$E$430,2,FALSE)</f>
        <v>Оцинкованная зубчатая рейка модуль M4 30х8х1000 мм, ROA8</v>
      </c>
      <c r="J109" s="41"/>
      <c r="K109" s="128">
        <f>VLOOKUP(H109,'Весь прайс лист'!B:E,4,FALSE)</f>
        <v>750</v>
      </c>
      <c r="L109" s="682"/>
      <c r="M109" s="683"/>
      <c r="N109" s="683"/>
      <c r="O109" s="684"/>
    </row>
    <row r="110" spans="1:15" s="7" customFormat="1" ht="25.5" customHeight="1" x14ac:dyDescent="0.3">
      <c r="A110" s="701" t="s">
        <v>99</v>
      </c>
      <c r="B110" s="677" t="s">
        <v>944</v>
      </c>
      <c r="C110" s="714" t="s">
        <v>482</v>
      </c>
      <c r="D110" s="580" t="s">
        <v>1022</v>
      </c>
      <c r="E110" s="649"/>
      <c r="F110" s="649"/>
      <c r="G110" s="581"/>
      <c r="H110" s="267" t="s">
        <v>100</v>
      </c>
      <c r="I110" s="268" t="str">
        <f>VLOOKUP(H110,'Весь прайс лист'!$B$4:$E$430,2,FALSE)</f>
        <v>Привод для откатных ворот RUN1500</v>
      </c>
      <c r="J110" s="269">
        <v>1</v>
      </c>
      <c r="K110" s="270">
        <f>VLOOKUP(H110,'Весь прайс лист'!B:E,4,FALSE)</f>
        <v>50900</v>
      </c>
      <c r="L110" s="717">
        <f>VLOOKUP(D110,'Весь прайс лист'!B:E,4,FALSE)</f>
        <v>55900</v>
      </c>
      <c r="M110" s="718"/>
      <c r="N110" s="718"/>
      <c r="O110" s="719"/>
    </row>
    <row r="111" spans="1:15" s="7" customFormat="1" x14ac:dyDescent="0.3">
      <c r="A111" s="702"/>
      <c r="B111" s="678"/>
      <c r="C111" s="715"/>
      <c r="D111" s="582"/>
      <c r="E111" s="650"/>
      <c r="F111" s="650"/>
      <c r="G111" s="583"/>
      <c r="H111" s="271" t="s">
        <v>841</v>
      </c>
      <c r="I111" s="272" t="str">
        <f>VLOOKUP(H111,'Весь прайс лист'!$B$4:$E$430,2,FALSE)</f>
        <v>Приемник OXIBD с обратной связью</v>
      </c>
      <c r="J111" s="273">
        <v>1</v>
      </c>
      <c r="K111" s="274">
        <f>VLOOKUP(H111,'Весь прайс лист'!B:E,4,FALSE)</f>
        <v>3900</v>
      </c>
      <c r="L111" s="720"/>
      <c r="M111" s="721"/>
      <c r="N111" s="721"/>
      <c r="O111" s="722"/>
    </row>
    <row r="112" spans="1:15" s="7" customFormat="1" ht="27" customHeight="1" thickBot="1" x14ac:dyDescent="0.35">
      <c r="A112" s="702"/>
      <c r="B112" s="713"/>
      <c r="C112" s="716"/>
      <c r="D112" s="584"/>
      <c r="E112" s="651"/>
      <c r="F112" s="651"/>
      <c r="G112" s="585"/>
      <c r="H112" s="275" t="s">
        <v>814</v>
      </c>
      <c r="I112" s="277" t="str">
        <f>VLOOKUP(H112,'Весь прайс лист'!$B$4:$E$430,2,FALSE)</f>
        <v>Пульт управления ERA ONE ON3EBD с обратной связью</v>
      </c>
      <c r="J112" s="277">
        <v>1</v>
      </c>
      <c r="K112" s="278">
        <f>VLOOKUP(H112,'Весь прайс лист'!B:E,4,FALSE)</f>
        <v>1890</v>
      </c>
      <c r="L112" s="723"/>
      <c r="M112" s="724"/>
      <c r="N112" s="724"/>
      <c r="O112" s="725"/>
    </row>
    <row r="113" spans="1:15" s="7" customFormat="1" ht="23.4" x14ac:dyDescent="0.3">
      <c r="A113" s="702"/>
      <c r="B113" s="643" t="s">
        <v>484</v>
      </c>
      <c r="C113" s="644"/>
      <c r="D113" s="644"/>
      <c r="E113" s="644"/>
      <c r="F113" s="644"/>
      <c r="G113" s="645"/>
      <c r="H113" s="36" t="s">
        <v>57</v>
      </c>
      <c r="I113" s="36" t="str">
        <f>VLOOKUP(H113,'Весь прайс лист'!$B$4:$E$430,2,FALSE)</f>
        <v>Цифровой переключатель FLOR EDSW</v>
      </c>
      <c r="J113" s="42"/>
      <c r="K113" s="129">
        <f>VLOOKUP(H113,'Весь прайс лист'!B:E,4,FALSE)</f>
        <v>7400</v>
      </c>
      <c r="L113" s="511"/>
      <c r="M113" s="511"/>
      <c r="N113" s="511"/>
      <c r="O113" s="512"/>
    </row>
    <row r="114" spans="1:15" s="7" customFormat="1" ht="27.6" x14ac:dyDescent="0.3">
      <c r="A114" s="702"/>
      <c r="B114" s="643"/>
      <c r="C114" s="644"/>
      <c r="D114" s="644"/>
      <c r="E114" s="644"/>
      <c r="F114" s="644"/>
      <c r="G114" s="645"/>
      <c r="H114" s="37" t="s">
        <v>12</v>
      </c>
      <c r="I114" s="196" t="str">
        <f>VLOOKUP(H114,'Весь прайс лист'!$B$4:$E$430,2,FALSE)</f>
        <v>Нейлоновая зубчатая рейка с металлической вставкой модуль M4 25х20х1000 мм, для ворот до 500 кг,  ROA6</v>
      </c>
      <c r="J114" s="40"/>
      <c r="K114" s="127">
        <f>VLOOKUP(H114,'Весь прайс лист'!B:E,4,FALSE)</f>
        <v>750</v>
      </c>
      <c r="L114" s="511"/>
      <c r="M114" s="511"/>
      <c r="N114" s="511"/>
      <c r="O114" s="512"/>
    </row>
    <row r="115" spans="1:15" s="7" customFormat="1" ht="23.4" x14ac:dyDescent="0.3">
      <c r="A115" s="702"/>
      <c r="B115" s="643"/>
      <c r="C115" s="644"/>
      <c r="D115" s="644"/>
      <c r="E115" s="644"/>
      <c r="F115" s="644"/>
      <c r="G115" s="645"/>
      <c r="H115" s="37" t="s">
        <v>13</v>
      </c>
      <c r="I115" s="196" t="str">
        <f>VLOOKUP(H115,'Весь прайс лист'!$B$4:$E$430,2,FALSE)</f>
        <v>Оцинкованная зубчатая рейка модуль M4 30х8х1000 мм, ROA8</v>
      </c>
      <c r="J115" s="40"/>
      <c r="K115" s="127">
        <f>VLOOKUP(H115,'Весь прайс лист'!B:E,4,FALSE)</f>
        <v>750</v>
      </c>
      <c r="L115" s="511"/>
      <c r="M115" s="511"/>
      <c r="N115" s="511"/>
      <c r="O115" s="512"/>
    </row>
    <row r="116" spans="1:15" s="7" customFormat="1" ht="24" thickBot="1" x14ac:dyDescent="0.35">
      <c r="A116" s="703"/>
      <c r="B116" s="646"/>
      <c r="C116" s="647"/>
      <c r="D116" s="647"/>
      <c r="E116" s="647"/>
      <c r="F116" s="647"/>
      <c r="G116" s="648"/>
      <c r="H116" s="43" t="s">
        <v>10</v>
      </c>
      <c r="I116" s="199" t="str">
        <f>VLOOKUP(H116,'Весь прайс лист'!$B$4:$E$430,2,FALSE)</f>
        <v>Аккумуляторная батарея PS124</v>
      </c>
      <c r="J116" s="44"/>
      <c r="K116" s="130">
        <f>VLOOKUP(H116,'Весь прайс лист'!B:E,4,FALSE)</f>
        <v>5950</v>
      </c>
      <c r="L116" s="513"/>
      <c r="M116" s="513"/>
      <c r="N116" s="513"/>
      <c r="O116" s="514"/>
    </row>
    <row r="117" spans="1:15" s="7" customFormat="1" ht="15" customHeight="1" x14ac:dyDescent="0.3">
      <c r="A117" s="796" t="s">
        <v>52</v>
      </c>
      <c r="B117" s="677" t="s">
        <v>527</v>
      </c>
      <c r="C117" s="570" t="s">
        <v>481</v>
      </c>
      <c r="D117" s="580" t="s">
        <v>1013</v>
      </c>
      <c r="E117" s="649"/>
      <c r="F117" s="649"/>
      <c r="G117" s="581"/>
      <c r="H117" s="267" t="s">
        <v>28</v>
      </c>
      <c r="I117" s="268" t="str">
        <f>VLOOKUP(H117,'Весь прайс лист'!$B$4:$E$430,2,FALSE)</f>
        <v>Привод для откатных ворот RUN400HS</v>
      </c>
      <c r="J117" s="269">
        <v>1</v>
      </c>
      <c r="K117" s="270">
        <f>VLOOKUP(H117,'Весь прайс лист'!B:E,4,FALSE)</f>
        <v>56650</v>
      </c>
      <c r="L117" s="586">
        <f>VLOOKUP(D117,'Весь прайс лист'!B:E,4,FALSE)</f>
        <v>61900</v>
      </c>
      <c r="M117" s="618"/>
      <c r="N117" s="618"/>
      <c r="O117" s="587"/>
    </row>
    <row r="118" spans="1:15" s="7" customFormat="1" x14ac:dyDescent="0.3">
      <c r="A118" s="779"/>
      <c r="B118" s="678"/>
      <c r="C118" s="571"/>
      <c r="D118" s="582"/>
      <c r="E118" s="650"/>
      <c r="F118" s="650"/>
      <c r="G118" s="583"/>
      <c r="H118" s="271" t="s">
        <v>841</v>
      </c>
      <c r="I118" s="272" t="str">
        <f>VLOOKUP(H118,'Весь прайс лист'!$B$4:$E$430,2,FALSE)</f>
        <v>Приемник OXIBD с обратной связью</v>
      </c>
      <c r="J118" s="273">
        <v>1</v>
      </c>
      <c r="K118" s="274">
        <f>VLOOKUP(H118,'Весь прайс лист'!B:E,4,FALSE)</f>
        <v>3900</v>
      </c>
      <c r="L118" s="588"/>
      <c r="M118" s="619"/>
      <c r="N118" s="619"/>
      <c r="O118" s="589"/>
    </row>
    <row r="119" spans="1:15" s="7" customFormat="1" ht="15" thickBot="1" x14ac:dyDescent="0.35">
      <c r="A119" s="779"/>
      <c r="B119" s="678"/>
      <c r="C119" s="571"/>
      <c r="D119" s="582"/>
      <c r="E119" s="650"/>
      <c r="F119" s="650"/>
      <c r="G119" s="583"/>
      <c r="H119" s="271" t="s">
        <v>814</v>
      </c>
      <c r="I119" s="272" t="str">
        <f>VLOOKUP(H119,'Весь прайс лист'!$B$4:$E$430,2,FALSE)</f>
        <v>Пульт управления ERA ONE ON3EBD с обратной связью</v>
      </c>
      <c r="J119" s="273">
        <v>1</v>
      </c>
      <c r="K119" s="274">
        <f>VLOOKUP(H119,'Весь прайс лист'!B:E,4,FALSE)</f>
        <v>1890</v>
      </c>
      <c r="L119" s="588"/>
      <c r="M119" s="619"/>
      <c r="N119" s="619"/>
      <c r="O119" s="589"/>
    </row>
    <row r="120" spans="1:15" s="7" customFormat="1" x14ac:dyDescent="0.3">
      <c r="A120" s="779"/>
      <c r="B120" s="678"/>
      <c r="C120" s="571"/>
      <c r="D120" s="580" t="s">
        <v>847</v>
      </c>
      <c r="E120" s="649"/>
      <c r="F120" s="649"/>
      <c r="G120" s="581"/>
      <c r="H120" s="267" t="s">
        <v>28</v>
      </c>
      <c r="I120" s="268" t="str">
        <f>VLOOKUP(H120,'Весь прайс лист'!$B$4:$E$430,2,FALSE)</f>
        <v>Привод для откатных ворот RUN400HS</v>
      </c>
      <c r="J120" s="269">
        <v>1</v>
      </c>
      <c r="K120" s="270">
        <f>VLOOKUP(H120,'Весь прайс лист'!B:E,4,FALSE)</f>
        <v>56650</v>
      </c>
      <c r="L120" s="586">
        <f>VLOOKUP(D120,'Весь прайс лист'!B:E,4,FALSE)</f>
        <v>64900</v>
      </c>
      <c r="M120" s="618"/>
      <c r="N120" s="618"/>
      <c r="O120" s="587"/>
    </row>
    <row r="121" spans="1:15" s="7" customFormat="1" x14ac:dyDescent="0.3">
      <c r="A121" s="779"/>
      <c r="B121" s="678"/>
      <c r="C121" s="571"/>
      <c r="D121" s="582"/>
      <c r="E121" s="650"/>
      <c r="F121" s="650"/>
      <c r="G121" s="583"/>
      <c r="H121" s="271" t="s">
        <v>841</v>
      </c>
      <c r="I121" s="272" t="str">
        <f>VLOOKUP(H121,'Весь прайс лист'!$B$4:$E$430,2,FALSE)</f>
        <v>Приемник OXIBD с обратной связью</v>
      </c>
      <c r="J121" s="273">
        <v>1</v>
      </c>
      <c r="K121" s="274">
        <f>VLOOKUP(H121,'Весь прайс лист'!B:E,4,FALSE)</f>
        <v>3900</v>
      </c>
      <c r="L121" s="588"/>
      <c r="M121" s="619"/>
      <c r="N121" s="619"/>
      <c r="O121" s="589"/>
    </row>
    <row r="122" spans="1:15" s="7" customFormat="1" x14ac:dyDescent="0.3">
      <c r="A122" s="779"/>
      <c r="B122" s="678"/>
      <c r="C122" s="571"/>
      <c r="D122" s="582"/>
      <c r="E122" s="650"/>
      <c r="F122" s="650"/>
      <c r="G122" s="583"/>
      <c r="H122" s="271" t="s">
        <v>814</v>
      </c>
      <c r="I122" s="272" t="str">
        <f>VLOOKUP(H122,'Весь прайс лист'!$B$4:$E$430,2,FALSE)</f>
        <v>Пульт управления ERA ONE ON3EBD с обратной связью</v>
      </c>
      <c r="J122" s="273">
        <v>2</v>
      </c>
      <c r="K122" s="274">
        <f>VLOOKUP(H122,'Весь прайс лист'!B:E,4,FALSE)</f>
        <v>1890</v>
      </c>
      <c r="L122" s="588"/>
      <c r="M122" s="619"/>
      <c r="N122" s="619"/>
      <c r="O122" s="589"/>
    </row>
    <row r="123" spans="1:15" s="7" customFormat="1" x14ac:dyDescent="0.3">
      <c r="A123" s="779"/>
      <c r="B123" s="678"/>
      <c r="C123" s="571"/>
      <c r="D123" s="582"/>
      <c r="E123" s="650"/>
      <c r="F123" s="650"/>
      <c r="G123" s="583"/>
      <c r="H123" s="271" t="s">
        <v>6</v>
      </c>
      <c r="I123" s="272" t="str">
        <f>VLOOKUP(H123,'Весь прайс лист'!$B$4:$E$430,2,FALSE)</f>
        <v>Фотоэлементы Medium BlueBus EPMB</v>
      </c>
      <c r="J123" s="273">
        <v>1</v>
      </c>
      <c r="K123" s="274">
        <f>VLOOKUP(H123,'Весь прайс лист'!B:E,4,FALSE)</f>
        <v>4650</v>
      </c>
      <c r="L123" s="588"/>
      <c r="M123" s="619"/>
      <c r="N123" s="619"/>
      <c r="O123" s="589"/>
    </row>
    <row r="124" spans="1:15" s="7" customFormat="1" ht="15" thickBot="1" x14ac:dyDescent="0.35">
      <c r="A124" s="779"/>
      <c r="B124" s="678"/>
      <c r="C124" s="571"/>
      <c r="D124" s="584"/>
      <c r="E124" s="651"/>
      <c r="F124" s="651"/>
      <c r="G124" s="585"/>
      <c r="H124" s="386" t="s">
        <v>669</v>
      </c>
      <c r="I124" s="300" t="str">
        <f>VLOOKUP(H124,'Весь прайс лист'!$B$4:$E$430,2,FALSE)</f>
        <v>Лампа сигнальная с антенной 12В/24В ELDC</v>
      </c>
      <c r="J124" s="301">
        <v>1</v>
      </c>
      <c r="K124" s="302">
        <f>VLOOKUP(H124,'Весь прайс лист'!B:E,4,FALSE)</f>
        <v>3150</v>
      </c>
      <c r="L124" s="590"/>
      <c r="M124" s="620"/>
      <c r="N124" s="620"/>
      <c r="O124" s="591"/>
    </row>
    <row r="125" spans="1:15" s="7" customFormat="1" x14ac:dyDescent="0.3">
      <c r="A125" s="779"/>
      <c r="B125" s="669" t="s">
        <v>484</v>
      </c>
      <c r="C125" s="670"/>
      <c r="D125" s="670"/>
      <c r="E125" s="670"/>
      <c r="F125" s="670"/>
      <c r="G125" s="727"/>
      <c r="H125" s="54" t="s">
        <v>57</v>
      </c>
      <c r="I125" s="207" t="str">
        <f>VLOOKUP(H125,'Весь прайс лист'!$B$4:$E$430,2,FALSE)</f>
        <v>Цифровой переключатель FLOR EDSW</v>
      </c>
      <c r="J125" s="54"/>
      <c r="K125" s="131">
        <f>VLOOKUP(H125,'Весь прайс лист'!B:E,4,FALSE)</f>
        <v>7400</v>
      </c>
      <c r="L125" s="612"/>
      <c r="M125" s="613"/>
      <c r="N125" s="613"/>
      <c r="O125" s="728"/>
    </row>
    <row r="126" spans="1:15" s="7" customFormat="1" x14ac:dyDescent="0.3">
      <c r="A126" s="779"/>
      <c r="B126" s="643"/>
      <c r="C126" s="644"/>
      <c r="D126" s="644"/>
      <c r="E126" s="644"/>
      <c r="F126" s="644"/>
      <c r="G126" s="645"/>
      <c r="H126" s="40" t="s">
        <v>13</v>
      </c>
      <c r="I126" s="56" t="str">
        <f>VLOOKUP(H126,'Весь прайс лист'!$B$4:$E$430,2,FALSE)</f>
        <v>Оцинкованная зубчатая рейка модуль M4 30х8х1000 мм, ROA8</v>
      </c>
      <c r="J126" s="40"/>
      <c r="K126" s="127">
        <f>VLOOKUP(H126,'Весь прайс лист'!B:E,4,FALSE)</f>
        <v>750</v>
      </c>
      <c r="L126" s="614"/>
      <c r="M126" s="615"/>
      <c r="N126" s="615"/>
      <c r="O126" s="671"/>
    </row>
    <row r="127" spans="1:15" s="7" customFormat="1" x14ac:dyDescent="0.3">
      <c r="A127" s="779"/>
      <c r="B127" s="643"/>
      <c r="C127" s="644"/>
      <c r="D127" s="644"/>
      <c r="E127" s="644"/>
      <c r="F127" s="644"/>
      <c r="G127" s="645"/>
      <c r="H127" s="41" t="s">
        <v>113</v>
      </c>
      <c r="I127" s="198" t="str">
        <f>VLOOKUP(H127,'Весь прайс лист'!$B$4:$E$430,2,FALSE)</f>
        <v>Индуктивный датчик RBA1</v>
      </c>
      <c r="J127" s="41"/>
      <c r="K127" s="128">
        <f>VLOOKUP(H127,'Весь прайс лист'!B:E,4,FALSE)</f>
        <v>4950</v>
      </c>
      <c r="L127" s="614"/>
      <c r="M127" s="615"/>
      <c r="N127" s="615"/>
      <c r="O127" s="671"/>
    </row>
    <row r="128" spans="1:15" s="7" customFormat="1" x14ac:dyDescent="0.3">
      <c r="A128" s="779"/>
      <c r="B128" s="643"/>
      <c r="C128" s="644"/>
      <c r="D128" s="644"/>
      <c r="E128" s="644"/>
      <c r="F128" s="644"/>
      <c r="G128" s="645"/>
      <c r="H128" s="40" t="s">
        <v>529</v>
      </c>
      <c r="I128" s="56" t="str">
        <f>VLOOKUP(H128,'Весь прайс лист'!$B$4:$E$430,2,FALSE)</f>
        <v>Плата для подключения аккумуляторной батареи PS524</v>
      </c>
      <c r="J128" s="40"/>
      <c r="K128" s="127">
        <f>VLOOKUP(H128,'Весь прайс лист'!B:E,4,FALSE)</f>
        <v>5600</v>
      </c>
      <c r="L128" s="614"/>
      <c r="M128" s="615"/>
      <c r="N128" s="615"/>
      <c r="O128" s="671"/>
    </row>
    <row r="129" spans="1:15" s="7" customFormat="1" ht="15" thickBot="1" x14ac:dyDescent="0.35">
      <c r="A129" s="779"/>
      <c r="B129" s="646"/>
      <c r="C129" s="647"/>
      <c r="D129" s="647"/>
      <c r="E129" s="647"/>
      <c r="F129" s="647"/>
      <c r="G129" s="648"/>
      <c r="H129" s="54" t="s">
        <v>276</v>
      </c>
      <c r="I129" s="207" t="str">
        <f>VLOOKUP(H129,'Весь прайс лист'!$B$4:$E$430,2,FALSE)</f>
        <v>Аккумуляторная батарея B12-B.4310</v>
      </c>
      <c r="J129" s="54"/>
      <c r="K129" s="127">
        <f>VLOOKUP(H129,'Весь прайс лист'!B:E,4,FALSE)</f>
        <v>3950</v>
      </c>
      <c r="L129" s="616"/>
      <c r="M129" s="617"/>
      <c r="N129" s="617"/>
      <c r="O129" s="672"/>
    </row>
    <row r="130" spans="1:15" s="7" customFormat="1" ht="15" customHeight="1" x14ac:dyDescent="0.3">
      <c r="A130" s="779"/>
      <c r="B130" s="677" t="s">
        <v>528</v>
      </c>
      <c r="C130" s="570" t="s">
        <v>481</v>
      </c>
      <c r="D130" s="580" t="s">
        <v>1014</v>
      </c>
      <c r="E130" s="649"/>
      <c r="F130" s="649"/>
      <c r="G130" s="581"/>
      <c r="H130" s="267" t="s">
        <v>27</v>
      </c>
      <c r="I130" s="268" t="str">
        <f>VLOOKUP(H130,'Весь прайс лист'!$B$4:$E$430,2,FALSE)</f>
        <v>Привод для откатных ворот RUN1200HS</v>
      </c>
      <c r="J130" s="269">
        <v>1</v>
      </c>
      <c r="K130" s="270">
        <f>VLOOKUP(H130,'Весь прайс лист'!B:E,4,FALSE)</f>
        <v>56650</v>
      </c>
      <c r="L130" s="586">
        <f>VLOOKUP(D130,'Весь прайс лист'!B:E,4,FALSE)</f>
        <v>61900</v>
      </c>
      <c r="M130" s="618"/>
      <c r="N130" s="618"/>
      <c r="O130" s="587"/>
    </row>
    <row r="131" spans="1:15" s="7" customFormat="1" x14ac:dyDescent="0.3">
      <c r="A131" s="779"/>
      <c r="B131" s="678"/>
      <c r="C131" s="571"/>
      <c r="D131" s="582"/>
      <c r="E131" s="650"/>
      <c r="F131" s="650"/>
      <c r="G131" s="583"/>
      <c r="H131" s="271" t="s">
        <v>841</v>
      </c>
      <c r="I131" s="272" t="str">
        <f>VLOOKUP(H131,'Весь прайс лист'!$B$4:$E$430,2,FALSE)</f>
        <v>Приемник OXIBD с обратной связью</v>
      </c>
      <c r="J131" s="273">
        <v>1</v>
      </c>
      <c r="K131" s="274">
        <f>VLOOKUP(H131,'Весь прайс лист'!B:E,4,FALSE)</f>
        <v>3900</v>
      </c>
      <c r="L131" s="588"/>
      <c r="M131" s="619"/>
      <c r="N131" s="619"/>
      <c r="O131" s="589"/>
    </row>
    <row r="132" spans="1:15" s="7" customFormat="1" ht="15" thickBot="1" x14ac:dyDescent="0.35">
      <c r="A132" s="779"/>
      <c r="B132" s="678"/>
      <c r="C132" s="571"/>
      <c r="D132" s="582"/>
      <c r="E132" s="650"/>
      <c r="F132" s="650"/>
      <c r="G132" s="583"/>
      <c r="H132" s="271" t="s">
        <v>814</v>
      </c>
      <c r="I132" s="272" t="str">
        <f>VLOOKUP(H132,'Весь прайс лист'!$B$4:$E$430,2,FALSE)</f>
        <v>Пульт управления ERA ONE ON3EBD с обратной связью</v>
      </c>
      <c r="J132" s="273">
        <v>1</v>
      </c>
      <c r="K132" s="274">
        <f>VLOOKUP(H132,'Весь прайс лист'!B:E,4,FALSE)</f>
        <v>1890</v>
      </c>
      <c r="L132" s="588"/>
      <c r="M132" s="619"/>
      <c r="N132" s="619"/>
      <c r="O132" s="589"/>
    </row>
    <row r="133" spans="1:15" s="7" customFormat="1" x14ac:dyDescent="0.3">
      <c r="A133" s="779"/>
      <c r="B133" s="678"/>
      <c r="C133" s="571"/>
      <c r="D133" s="580" t="s">
        <v>848</v>
      </c>
      <c r="E133" s="649"/>
      <c r="F133" s="649"/>
      <c r="G133" s="581"/>
      <c r="H133" s="267" t="s">
        <v>27</v>
      </c>
      <c r="I133" s="268" t="str">
        <f>VLOOKUP(H133,'Весь прайс лист'!$B$4:$E$430,2,FALSE)</f>
        <v>Привод для откатных ворот RUN1200HS</v>
      </c>
      <c r="J133" s="269">
        <v>1</v>
      </c>
      <c r="K133" s="270">
        <f>VLOOKUP(H133,'Весь прайс лист'!B:E,4,FALSE)</f>
        <v>56650</v>
      </c>
      <c r="L133" s="586">
        <f>VLOOKUP(D133,'Весь прайс лист'!B:E,4,FALSE)</f>
        <v>64900</v>
      </c>
      <c r="M133" s="618"/>
      <c r="N133" s="618"/>
      <c r="O133" s="587"/>
    </row>
    <row r="134" spans="1:15" s="7" customFormat="1" x14ac:dyDescent="0.3">
      <c r="A134" s="779"/>
      <c r="B134" s="678"/>
      <c r="C134" s="571"/>
      <c r="D134" s="582"/>
      <c r="E134" s="650"/>
      <c r="F134" s="650"/>
      <c r="G134" s="583"/>
      <c r="H134" s="271" t="s">
        <v>841</v>
      </c>
      <c r="I134" s="272" t="str">
        <f>VLOOKUP(H134,'Весь прайс лист'!$B$4:$E$430,2,FALSE)</f>
        <v>Приемник OXIBD с обратной связью</v>
      </c>
      <c r="J134" s="273">
        <v>1</v>
      </c>
      <c r="K134" s="274">
        <f>VLOOKUP(H134,'Весь прайс лист'!B:E,4,FALSE)</f>
        <v>3900</v>
      </c>
      <c r="L134" s="588"/>
      <c r="M134" s="619"/>
      <c r="N134" s="619"/>
      <c r="O134" s="589"/>
    </row>
    <row r="135" spans="1:15" s="7" customFormat="1" x14ac:dyDescent="0.3">
      <c r="A135" s="779"/>
      <c r="B135" s="678"/>
      <c r="C135" s="571"/>
      <c r="D135" s="582"/>
      <c r="E135" s="650"/>
      <c r="F135" s="650"/>
      <c r="G135" s="583"/>
      <c r="H135" s="271" t="s">
        <v>814</v>
      </c>
      <c r="I135" s="272" t="str">
        <f>VLOOKUP(H135,'Весь прайс лист'!$B$4:$E$430,2,FALSE)</f>
        <v>Пульт управления ERA ONE ON3EBD с обратной связью</v>
      </c>
      <c r="J135" s="273">
        <v>2</v>
      </c>
      <c r="K135" s="274">
        <f>VLOOKUP(H135,'Весь прайс лист'!B:E,4,FALSE)</f>
        <v>1890</v>
      </c>
      <c r="L135" s="588"/>
      <c r="M135" s="619"/>
      <c r="N135" s="619"/>
      <c r="O135" s="589"/>
    </row>
    <row r="136" spans="1:15" s="7" customFormat="1" x14ac:dyDescent="0.3">
      <c r="A136" s="779"/>
      <c r="B136" s="678"/>
      <c r="C136" s="571"/>
      <c r="D136" s="582"/>
      <c r="E136" s="650"/>
      <c r="F136" s="650"/>
      <c r="G136" s="583"/>
      <c r="H136" s="271" t="s">
        <v>6</v>
      </c>
      <c r="I136" s="272" t="str">
        <f>VLOOKUP(H136,'Весь прайс лист'!$B$4:$E$430,2,FALSE)</f>
        <v>Фотоэлементы Medium BlueBus EPMB</v>
      </c>
      <c r="J136" s="273">
        <v>1</v>
      </c>
      <c r="K136" s="274">
        <f>VLOOKUP(H136,'Весь прайс лист'!B:E,4,FALSE)</f>
        <v>4650</v>
      </c>
      <c r="L136" s="588"/>
      <c r="M136" s="619"/>
      <c r="N136" s="619"/>
      <c r="O136" s="589"/>
    </row>
    <row r="137" spans="1:15" s="7" customFormat="1" ht="15" thickBot="1" x14ac:dyDescent="0.35">
      <c r="A137" s="779"/>
      <c r="B137" s="678"/>
      <c r="C137" s="571"/>
      <c r="D137" s="584"/>
      <c r="E137" s="651"/>
      <c r="F137" s="651"/>
      <c r="G137" s="585"/>
      <c r="H137" s="386" t="s">
        <v>669</v>
      </c>
      <c r="I137" s="300" t="str">
        <f>VLOOKUP(H137,'Весь прайс лист'!$B$4:$E$430,2,FALSE)</f>
        <v>Лампа сигнальная с антенной 12В/24В ELDC</v>
      </c>
      <c r="J137" s="301">
        <v>1</v>
      </c>
      <c r="K137" s="302">
        <f>VLOOKUP(H137,'Весь прайс лист'!B:E,4,FALSE)</f>
        <v>3150</v>
      </c>
      <c r="L137" s="590"/>
      <c r="M137" s="620"/>
      <c r="N137" s="620"/>
      <c r="O137" s="591"/>
    </row>
    <row r="138" spans="1:15" s="7" customFormat="1" x14ac:dyDescent="0.3">
      <c r="A138" s="779"/>
      <c r="B138" s="643" t="s">
        <v>484</v>
      </c>
      <c r="C138" s="644"/>
      <c r="D138" s="644"/>
      <c r="E138" s="644"/>
      <c r="F138" s="644"/>
      <c r="G138" s="645"/>
      <c r="H138" s="42" t="s">
        <v>57</v>
      </c>
      <c r="I138" s="206" t="str">
        <f>VLOOKUP(H138,'Весь прайс лист'!$B$4:$E$430,2,FALSE)</f>
        <v>Цифровой переключатель FLOR EDSW</v>
      </c>
      <c r="J138" s="42"/>
      <c r="K138" s="129">
        <f>VLOOKUP(H138,'Весь прайс лист'!B:E,4,FALSE)</f>
        <v>7400</v>
      </c>
      <c r="L138" s="614"/>
      <c r="M138" s="615"/>
      <c r="N138" s="615"/>
      <c r="O138" s="671"/>
    </row>
    <row r="139" spans="1:15" s="7" customFormat="1" ht="27.6" x14ac:dyDescent="0.3">
      <c r="A139" s="779"/>
      <c r="B139" s="643"/>
      <c r="C139" s="644"/>
      <c r="D139" s="644"/>
      <c r="E139" s="644"/>
      <c r="F139" s="644"/>
      <c r="G139" s="645"/>
      <c r="H139" s="40" t="s">
        <v>12</v>
      </c>
      <c r="I139" s="56" t="str">
        <f>VLOOKUP(H139,'Весь прайс лист'!$B$4:$E$430,2,FALSE)</f>
        <v>Нейлоновая зубчатая рейка с металлической вставкой модуль M4 25х20х1000 мм, для ворот до 500 кг,  ROA6</v>
      </c>
      <c r="J139" s="40"/>
      <c r="K139" s="127">
        <f>VLOOKUP(H139,'Весь прайс лист'!B:E,4,FALSE)</f>
        <v>750</v>
      </c>
      <c r="L139" s="614"/>
      <c r="M139" s="615"/>
      <c r="N139" s="615"/>
      <c r="O139" s="671"/>
    </row>
    <row r="140" spans="1:15" s="7" customFormat="1" ht="15" thickBot="1" x14ac:dyDescent="0.35">
      <c r="A140" s="780"/>
      <c r="B140" s="646"/>
      <c r="C140" s="647"/>
      <c r="D140" s="647"/>
      <c r="E140" s="647"/>
      <c r="F140" s="647"/>
      <c r="G140" s="648"/>
      <c r="H140" s="44" t="s">
        <v>13</v>
      </c>
      <c r="I140" s="57" t="str">
        <f>VLOOKUP(H140,'Весь прайс лист'!$B$4:$E$430,2,FALSE)</f>
        <v>Оцинкованная зубчатая рейка модуль M4 30х8х1000 мм, ROA8</v>
      </c>
      <c r="J140" s="44"/>
      <c r="K140" s="130">
        <f>VLOOKUP(H140,'Весь прайс лист'!B:E,4,FALSE)</f>
        <v>750</v>
      </c>
      <c r="L140" s="616"/>
      <c r="M140" s="617"/>
      <c r="N140" s="617"/>
      <c r="O140" s="672"/>
    </row>
    <row r="141" spans="1:15" s="7" customFormat="1" x14ac:dyDescent="0.3">
      <c r="A141" s="761" t="s">
        <v>99</v>
      </c>
      <c r="B141" s="698" t="s">
        <v>105</v>
      </c>
      <c r="C141" s="685" t="s">
        <v>489</v>
      </c>
      <c r="D141" s="689" t="s">
        <v>494</v>
      </c>
      <c r="E141" s="690"/>
      <c r="F141" s="690"/>
      <c r="G141" s="691"/>
      <c r="H141" s="24" t="s">
        <v>101</v>
      </c>
      <c r="I141" s="201" t="str">
        <f>VLOOKUP(H141,'Весь прайс лист'!$B$4:$E$430,2,FALSE)</f>
        <v>Привод для откатных ворот RUN1800</v>
      </c>
      <c r="J141" s="45">
        <v>1</v>
      </c>
      <c r="K141" s="132">
        <f>VLOOKUP(H141,'Весь прайс лист'!B:E,4,FALSE)</f>
        <v>47050</v>
      </c>
      <c r="L141" s="687">
        <f>K141*J141+K142*J142+K143*J143+K144*J144+K145*J145</f>
        <v>62530</v>
      </c>
      <c r="M141" s="631"/>
      <c r="N141" s="631"/>
      <c r="O141" s="632"/>
    </row>
    <row r="142" spans="1:15" s="7" customFormat="1" x14ac:dyDescent="0.3">
      <c r="A142" s="761"/>
      <c r="B142" s="699"/>
      <c r="C142" s="686"/>
      <c r="D142" s="692"/>
      <c r="E142" s="693"/>
      <c r="F142" s="693"/>
      <c r="G142" s="694"/>
      <c r="H142" s="25" t="s">
        <v>841</v>
      </c>
      <c r="I142" s="202" t="str">
        <f>VLOOKUP(H142,'Весь прайс лист'!$B$4:$E$430,2,FALSE)</f>
        <v>Приемник OXIBD с обратной связью</v>
      </c>
      <c r="J142" s="47">
        <v>1</v>
      </c>
      <c r="K142" s="134">
        <f>VLOOKUP(H142,'Весь прайс лист'!B:E,4,FALSE)</f>
        <v>3900</v>
      </c>
      <c r="L142" s="688"/>
      <c r="M142" s="633"/>
      <c r="N142" s="633"/>
      <c r="O142" s="634"/>
    </row>
    <row r="143" spans="1:15" s="7" customFormat="1" x14ac:dyDescent="0.3">
      <c r="A143" s="761"/>
      <c r="B143" s="699"/>
      <c r="C143" s="686"/>
      <c r="D143" s="692"/>
      <c r="E143" s="693"/>
      <c r="F143" s="693"/>
      <c r="G143" s="694"/>
      <c r="H143" s="25" t="s">
        <v>814</v>
      </c>
      <c r="I143" s="202" t="str">
        <f>VLOOKUP(H143,'Весь прайс лист'!$B$4:$E$430,2,FALSE)</f>
        <v>Пульт управления ERA ONE ON3EBD с обратной связью</v>
      </c>
      <c r="J143" s="47">
        <v>2</v>
      </c>
      <c r="K143" s="134">
        <f>VLOOKUP(H143,'Весь прайс лист'!B:E,4,FALSE)</f>
        <v>1890</v>
      </c>
      <c r="L143" s="688"/>
      <c r="M143" s="633"/>
      <c r="N143" s="633"/>
      <c r="O143" s="634"/>
    </row>
    <row r="144" spans="1:15" s="7" customFormat="1" x14ac:dyDescent="0.3">
      <c r="A144" s="761"/>
      <c r="B144" s="699"/>
      <c r="C144" s="686"/>
      <c r="D144" s="692"/>
      <c r="E144" s="693"/>
      <c r="F144" s="693"/>
      <c r="G144" s="694"/>
      <c r="H144" s="25" t="s">
        <v>6</v>
      </c>
      <c r="I144" s="202" t="str">
        <f>VLOOKUP(H144,'Весь прайс лист'!$B$4:$E$430,2,FALSE)</f>
        <v>Фотоэлементы Medium BlueBus EPMB</v>
      </c>
      <c r="J144" s="47">
        <v>1</v>
      </c>
      <c r="K144" s="134">
        <f>VLOOKUP(H144,'Весь прайс лист'!B:E,4,FALSE)</f>
        <v>4650</v>
      </c>
      <c r="L144" s="688"/>
      <c r="M144" s="633"/>
      <c r="N144" s="633"/>
      <c r="O144" s="634"/>
    </row>
    <row r="145" spans="1:15" s="7" customFormat="1" ht="15" thickBot="1" x14ac:dyDescent="0.35">
      <c r="A145" s="761"/>
      <c r="B145" s="700"/>
      <c r="C145" s="732"/>
      <c r="D145" s="695"/>
      <c r="E145" s="696"/>
      <c r="F145" s="696"/>
      <c r="G145" s="697"/>
      <c r="H145" s="26" t="s">
        <v>669</v>
      </c>
      <c r="I145" s="203" t="str">
        <f>VLOOKUP(H145,'Весь прайс лист'!$B$4:$E$430,2,FALSE)</f>
        <v>Лампа сигнальная с антенной 12В/24В ELDC</v>
      </c>
      <c r="J145" s="48">
        <v>1</v>
      </c>
      <c r="K145" s="135">
        <f>VLOOKUP(H145,'Весь прайс лист'!B:E,4,FALSE)</f>
        <v>3150</v>
      </c>
      <c r="L145" s="726"/>
      <c r="M145" s="635"/>
      <c r="N145" s="635"/>
      <c r="O145" s="636"/>
    </row>
    <row r="146" spans="1:15" s="7" customFormat="1" ht="25.5" customHeight="1" x14ac:dyDescent="0.3">
      <c r="A146" s="761"/>
      <c r="B146" s="698" t="s">
        <v>104</v>
      </c>
      <c r="C146" s="685" t="s">
        <v>489</v>
      </c>
      <c r="D146" s="689" t="s">
        <v>495</v>
      </c>
      <c r="E146" s="690"/>
      <c r="F146" s="690"/>
      <c r="G146" s="691"/>
      <c r="H146" s="24" t="s">
        <v>102</v>
      </c>
      <c r="I146" s="201" t="str">
        <f>VLOOKUP(H146,'Весь прайс лист'!$B$4:$E$430,2,FALSE)</f>
        <v>Привод для откатных ворот RUN2500</v>
      </c>
      <c r="J146" s="45">
        <v>1</v>
      </c>
      <c r="K146" s="132">
        <f>VLOOKUP(H146,'Весь прайс лист'!B:E,4,FALSE)</f>
        <v>56650</v>
      </c>
      <c r="L146" s="687">
        <f>K146*J146+K147*J147+K148*J148+K149*J149+K150*J150</f>
        <v>72130</v>
      </c>
      <c r="M146" s="631"/>
      <c r="N146" s="631"/>
      <c r="O146" s="632"/>
    </row>
    <row r="147" spans="1:15" s="7" customFormat="1" x14ac:dyDescent="0.3">
      <c r="A147" s="761"/>
      <c r="B147" s="699"/>
      <c r="C147" s="686"/>
      <c r="D147" s="692"/>
      <c r="E147" s="693"/>
      <c r="F147" s="693"/>
      <c r="G147" s="694"/>
      <c r="H147" s="25" t="s">
        <v>841</v>
      </c>
      <c r="I147" s="202" t="str">
        <f>VLOOKUP(H147,'Весь прайс лист'!$B$4:$E$430,2,FALSE)</f>
        <v>Приемник OXIBD с обратной связью</v>
      </c>
      <c r="J147" s="47">
        <v>1</v>
      </c>
      <c r="K147" s="134">
        <f>VLOOKUP(H147,'Весь прайс лист'!B:E,4,FALSE)</f>
        <v>3900</v>
      </c>
      <c r="L147" s="688"/>
      <c r="M147" s="633"/>
      <c r="N147" s="633"/>
      <c r="O147" s="634"/>
    </row>
    <row r="148" spans="1:15" s="7" customFormat="1" x14ac:dyDescent="0.3">
      <c r="A148" s="761"/>
      <c r="B148" s="699"/>
      <c r="C148" s="686"/>
      <c r="D148" s="692"/>
      <c r="E148" s="693"/>
      <c r="F148" s="693"/>
      <c r="G148" s="694"/>
      <c r="H148" s="25" t="s">
        <v>814</v>
      </c>
      <c r="I148" s="202" t="str">
        <f>VLOOKUP(H148,'Весь прайс лист'!$B$4:$E$430,2,FALSE)</f>
        <v>Пульт управления ERA ONE ON3EBD с обратной связью</v>
      </c>
      <c r="J148" s="47">
        <v>2</v>
      </c>
      <c r="K148" s="134">
        <f>VLOOKUP(H148,'Весь прайс лист'!B:E,4,FALSE)</f>
        <v>1890</v>
      </c>
      <c r="L148" s="688"/>
      <c r="M148" s="633"/>
      <c r="N148" s="633"/>
      <c r="O148" s="634"/>
    </row>
    <row r="149" spans="1:15" s="7" customFormat="1" x14ac:dyDescent="0.3">
      <c r="A149" s="761"/>
      <c r="B149" s="699"/>
      <c r="C149" s="686"/>
      <c r="D149" s="692"/>
      <c r="E149" s="693"/>
      <c r="F149" s="693"/>
      <c r="G149" s="694"/>
      <c r="H149" s="25" t="s">
        <v>6</v>
      </c>
      <c r="I149" s="202" t="str">
        <f>VLOOKUP(H149,'Весь прайс лист'!$B$4:$E$430,2,FALSE)</f>
        <v>Фотоэлементы Medium BlueBus EPMB</v>
      </c>
      <c r="J149" s="47">
        <v>1</v>
      </c>
      <c r="K149" s="134">
        <f>VLOOKUP(H149,'Весь прайс лист'!B:E,4,FALSE)</f>
        <v>4650</v>
      </c>
      <c r="L149" s="688"/>
      <c r="M149" s="633"/>
      <c r="N149" s="633"/>
      <c r="O149" s="634"/>
    </row>
    <row r="150" spans="1:15" s="7" customFormat="1" ht="15" thickBot="1" x14ac:dyDescent="0.35">
      <c r="A150" s="761"/>
      <c r="B150" s="700"/>
      <c r="C150" s="732"/>
      <c r="D150" s="695"/>
      <c r="E150" s="696"/>
      <c r="F150" s="696"/>
      <c r="G150" s="697"/>
      <c r="H150" s="26" t="s">
        <v>669</v>
      </c>
      <c r="I150" s="203" t="str">
        <f>VLOOKUP(H150,'Весь прайс лист'!$B$4:$E$430,2,FALSE)</f>
        <v>Лампа сигнальная с антенной 12В/24В ELDC</v>
      </c>
      <c r="J150" s="48">
        <v>1</v>
      </c>
      <c r="K150" s="135">
        <f>VLOOKUP(H150,'Весь прайс лист'!B:E,4,FALSE)</f>
        <v>3150</v>
      </c>
      <c r="L150" s="726"/>
      <c r="M150" s="635"/>
      <c r="N150" s="635"/>
      <c r="O150" s="636"/>
    </row>
    <row r="151" spans="1:15" s="7" customFormat="1" ht="24" customHeight="1" x14ac:dyDescent="0.3">
      <c r="A151" s="761"/>
      <c r="B151" s="677" t="s">
        <v>513</v>
      </c>
      <c r="C151" s="685" t="s">
        <v>489</v>
      </c>
      <c r="D151" s="689" t="s">
        <v>496</v>
      </c>
      <c r="E151" s="690"/>
      <c r="F151" s="690"/>
      <c r="G151" s="691"/>
      <c r="H151" s="24" t="s">
        <v>103</v>
      </c>
      <c r="I151" s="201" t="str">
        <f>VLOOKUP(H151,'Весь прайс лист'!$B$4:$E$430,2,FALSE)</f>
        <v>Привод для откатных ворот RUN2500I/A</v>
      </c>
      <c r="J151" s="45">
        <v>1</v>
      </c>
      <c r="K151" s="132">
        <f>VLOOKUP(H151,'Весь прайс лист'!B:E,4,FALSE)</f>
        <v>69550</v>
      </c>
      <c r="L151" s="687">
        <f>K151*J151+K152*J152+K153*J153+K154*J154+K155*J155</f>
        <v>85030</v>
      </c>
      <c r="M151" s="631"/>
      <c r="N151" s="631"/>
      <c r="O151" s="632"/>
    </row>
    <row r="152" spans="1:15" s="7" customFormat="1" x14ac:dyDescent="0.3">
      <c r="A152" s="761"/>
      <c r="B152" s="678"/>
      <c r="C152" s="686"/>
      <c r="D152" s="692"/>
      <c r="E152" s="693"/>
      <c r="F152" s="693"/>
      <c r="G152" s="694"/>
      <c r="H152" s="25" t="s">
        <v>841</v>
      </c>
      <c r="I152" s="202" t="str">
        <f>VLOOKUP(H152,'Весь прайс лист'!$B$4:$E$430,2,FALSE)</f>
        <v>Приемник OXIBD с обратной связью</v>
      </c>
      <c r="J152" s="47">
        <v>1</v>
      </c>
      <c r="K152" s="134">
        <f>VLOOKUP(H152,'Весь прайс лист'!B:E,4,FALSE)</f>
        <v>3900</v>
      </c>
      <c r="L152" s="688"/>
      <c r="M152" s="633"/>
      <c r="N152" s="633"/>
      <c r="O152" s="634"/>
    </row>
    <row r="153" spans="1:15" s="7" customFormat="1" x14ac:dyDescent="0.3">
      <c r="A153" s="761"/>
      <c r="B153" s="678"/>
      <c r="C153" s="686"/>
      <c r="D153" s="692"/>
      <c r="E153" s="693"/>
      <c r="F153" s="693"/>
      <c r="G153" s="694"/>
      <c r="H153" s="25" t="s">
        <v>814</v>
      </c>
      <c r="I153" s="202" t="str">
        <f>VLOOKUP(H153,'Весь прайс лист'!$B$4:$E$430,2,FALSE)</f>
        <v>Пульт управления ERA ONE ON3EBD с обратной связью</v>
      </c>
      <c r="J153" s="47">
        <v>2</v>
      </c>
      <c r="K153" s="134">
        <f>VLOOKUP(H153,'Весь прайс лист'!B:E,4,FALSE)</f>
        <v>1890</v>
      </c>
      <c r="L153" s="688"/>
      <c r="M153" s="633"/>
      <c r="N153" s="633"/>
      <c r="O153" s="634"/>
    </row>
    <row r="154" spans="1:15" s="7" customFormat="1" x14ac:dyDescent="0.3">
      <c r="A154" s="761"/>
      <c r="B154" s="678"/>
      <c r="C154" s="686"/>
      <c r="D154" s="692"/>
      <c r="E154" s="693"/>
      <c r="F154" s="693"/>
      <c r="G154" s="694"/>
      <c r="H154" s="25" t="s">
        <v>6</v>
      </c>
      <c r="I154" s="202" t="str">
        <f>VLOOKUP(H154,'Весь прайс лист'!$B$4:$E$430,2,FALSE)</f>
        <v>Фотоэлементы Medium BlueBus EPMB</v>
      </c>
      <c r="J154" s="47">
        <v>1</v>
      </c>
      <c r="K154" s="134">
        <f>VLOOKUP(H154,'Весь прайс лист'!B:E,4,FALSE)</f>
        <v>4650</v>
      </c>
      <c r="L154" s="688"/>
      <c r="M154" s="633"/>
      <c r="N154" s="633"/>
      <c r="O154" s="634"/>
    </row>
    <row r="155" spans="1:15" s="7" customFormat="1" ht="15" thickBot="1" x14ac:dyDescent="0.35">
      <c r="A155" s="761"/>
      <c r="B155" s="713"/>
      <c r="C155" s="732"/>
      <c r="D155" s="695"/>
      <c r="E155" s="696"/>
      <c r="F155" s="696"/>
      <c r="G155" s="697"/>
      <c r="H155" s="26" t="s">
        <v>669</v>
      </c>
      <c r="I155" s="203" t="str">
        <f>VLOOKUP(H155,'Весь прайс лист'!$B$4:$E$430,2,FALSE)</f>
        <v>Лампа сигнальная с антенной 12В/24В ELDC</v>
      </c>
      <c r="J155" s="48">
        <v>1</v>
      </c>
      <c r="K155" s="135">
        <f>VLOOKUP(H155,'Весь прайс лист'!B:E,4,FALSE)</f>
        <v>3150</v>
      </c>
      <c r="L155" s="726"/>
      <c r="M155" s="635"/>
      <c r="N155" s="635"/>
      <c r="O155" s="636"/>
    </row>
    <row r="156" spans="1:15" s="7" customFormat="1" ht="23.4" x14ac:dyDescent="0.3">
      <c r="A156" s="761"/>
      <c r="B156" s="643" t="s">
        <v>484</v>
      </c>
      <c r="C156" s="644"/>
      <c r="D156" s="644"/>
      <c r="E156" s="644"/>
      <c r="F156" s="644"/>
      <c r="G156" s="645"/>
      <c r="H156" s="36" t="s">
        <v>57</v>
      </c>
      <c r="I156" s="36" t="str">
        <f>VLOOKUP(H156,'Весь прайс лист'!$B$4:$E$430,2,FALSE)</f>
        <v>Цифровой переключатель FLOR EDSW</v>
      </c>
      <c r="J156" s="42"/>
      <c r="K156" s="129">
        <f>VLOOKUP(H156,'Весь прайс лист'!B:E,4,FALSE)</f>
        <v>7400</v>
      </c>
      <c r="L156" s="511"/>
      <c r="M156" s="511"/>
      <c r="N156" s="511"/>
      <c r="O156" s="512"/>
    </row>
    <row r="157" spans="1:15" s="7" customFormat="1" ht="27.6" x14ac:dyDescent="0.3">
      <c r="A157" s="761"/>
      <c r="B157" s="643"/>
      <c r="C157" s="644"/>
      <c r="D157" s="644"/>
      <c r="E157" s="644"/>
      <c r="F157" s="644"/>
      <c r="G157" s="645"/>
      <c r="H157" s="37" t="s">
        <v>12</v>
      </c>
      <c r="I157" s="196" t="str">
        <f>VLOOKUP(H157,'Весь прайс лист'!$B$4:$E$430,2,FALSE)</f>
        <v>Нейлоновая зубчатая рейка с металлической вставкой модуль M4 25х20х1000 мм, для ворот до 500 кг,  ROA6</v>
      </c>
      <c r="J157" s="40"/>
      <c r="K157" s="127">
        <f>VLOOKUP(H157,'Весь прайс лист'!B:E,4,FALSE)</f>
        <v>750</v>
      </c>
      <c r="L157" s="511"/>
      <c r="M157" s="511"/>
      <c r="N157" s="511"/>
      <c r="O157" s="512"/>
    </row>
    <row r="158" spans="1:15" s="7" customFormat="1" ht="23.4" x14ac:dyDescent="0.3">
      <c r="A158" s="761"/>
      <c r="B158" s="643"/>
      <c r="C158" s="644"/>
      <c r="D158" s="644"/>
      <c r="E158" s="644"/>
      <c r="F158" s="644"/>
      <c r="G158" s="645"/>
      <c r="H158" s="37" t="s">
        <v>13</v>
      </c>
      <c r="I158" s="196" t="str">
        <f>VLOOKUP(H158,'Весь прайс лист'!$B$4:$E$430,2,FALSE)</f>
        <v>Оцинкованная зубчатая рейка модуль M4 30х8х1000 мм, ROA8</v>
      </c>
      <c r="J158" s="40"/>
      <c r="K158" s="127">
        <f>VLOOKUP(H158,'Весь прайс лист'!B:E,4,FALSE)</f>
        <v>750</v>
      </c>
      <c r="L158" s="511"/>
      <c r="M158" s="511"/>
      <c r="N158" s="511"/>
      <c r="O158" s="512"/>
    </row>
    <row r="159" spans="1:15" s="7" customFormat="1" ht="24" thickBot="1" x14ac:dyDescent="0.35">
      <c r="A159" s="762"/>
      <c r="B159" s="646"/>
      <c r="C159" s="647"/>
      <c r="D159" s="647"/>
      <c r="E159" s="647"/>
      <c r="F159" s="647"/>
      <c r="G159" s="648"/>
      <c r="H159" s="43" t="s">
        <v>10</v>
      </c>
      <c r="I159" s="199" t="str">
        <f>VLOOKUP(H159,'Весь прайс лист'!$B$4:$E$430,2,FALSE)</f>
        <v>Аккумуляторная батарея PS124</v>
      </c>
      <c r="J159" s="44"/>
      <c r="K159" s="130">
        <f>VLOOKUP(H159,'Весь прайс лист'!B:E,4,FALSE)</f>
        <v>5950</v>
      </c>
      <c r="L159" s="513"/>
      <c r="M159" s="513"/>
      <c r="N159" s="513"/>
      <c r="O159" s="514"/>
    </row>
    <row r="160" spans="1:15" s="7" customFormat="1" ht="37.5" customHeight="1" x14ac:dyDescent="0.3">
      <c r="A160" s="701" t="s">
        <v>106</v>
      </c>
      <c r="B160" s="775" t="s">
        <v>901</v>
      </c>
      <c r="C160" s="685" t="s">
        <v>489</v>
      </c>
      <c r="D160" s="704" t="s">
        <v>887</v>
      </c>
      <c r="E160" s="705"/>
      <c r="F160" s="705"/>
      <c r="G160" s="706"/>
      <c r="H160" s="24" t="s">
        <v>882</v>
      </c>
      <c r="I160" s="201" t="str">
        <f>VLOOKUP(H160,'Весь прайс лист'!$B$4:$E$430,2,FALSE)</f>
        <v>Привод для откатных ворот TUB 4000</v>
      </c>
      <c r="J160" s="45">
        <v>1</v>
      </c>
      <c r="K160" s="132">
        <f>VLOOKUP(H160,'Весь прайс лист'!B:E,4,FALSE)</f>
        <v>156700</v>
      </c>
      <c r="L160" s="687">
        <f>K160*J160+K161*J161+K162*J162+K163*J163</f>
        <v>168400</v>
      </c>
      <c r="M160" s="631"/>
      <c r="N160" s="631"/>
      <c r="O160" s="632"/>
    </row>
    <row r="161" spans="1:15" s="7" customFormat="1" x14ac:dyDescent="0.3">
      <c r="A161" s="702"/>
      <c r="B161" s="776"/>
      <c r="C161" s="686"/>
      <c r="D161" s="707"/>
      <c r="E161" s="708"/>
      <c r="F161" s="708"/>
      <c r="G161" s="709"/>
      <c r="H161" s="25" t="s">
        <v>841</v>
      </c>
      <c r="I161" s="202" t="str">
        <f>VLOOKUP(H161,'Весь прайс лист'!$B$4:$E$430,2,FALSE)</f>
        <v>Приемник OXIBD с обратной связью</v>
      </c>
      <c r="J161" s="47">
        <v>1</v>
      </c>
      <c r="K161" s="134">
        <f>VLOOKUP(H161,'Весь прайс лист'!B:E,4,FALSE)</f>
        <v>3900</v>
      </c>
      <c r="L161" s="688"/>
      <c r="M161" s="633"/>
      <c r="N161" s="633"/>
      <c r="O161" s="634"/>
    </row>
    <row r="162" spans="1:15" s="7" customFormat="1" x14ac:dyDescent="0.3">
      <c r="A162" s="702"/>
      <c r="B162" s="776"/>
      <c r="C162" s="686"/>
      <c r="D162" s="707"/>
      <c r="E162" s="708"/>
      <c r="F162" s="708"/>
      <c r="G162" s="709"/>
      <c r="H162" s="25" t="s">
        <v>668</v>
      </c>
      <c r="I162" s="202" t="str">
        <f>VLOOKUP(H162,'Весь прайс лист'!$B$4:$E$430,2,FALSE)</f>
        <v>Лампа сигнальная с антенной, 230В ELAC</v>
      </c>
      <c r="J162" s="47">
        <v>1</v>
      </c>
      <c r="K162" s="134">
        <f>VLOOKUP(H162,'Весь прайс лист'!B:E,4,FALSE)</f>
        <v>3150</v>
      </c>
      <c r="L162" s="688"/>
      <c r="M162" s="633"/>
      <c r="N162" s="633"/>
      <c r="O162" s="634"/>
    </row>
    <row r="163" spans="1:15" s="7" customFormat="1" ht="15" thickBot="1" x14ac:dyDescent="0.35">
      <c r="A163" s="702"/>
      <c r="B163" s="776"/>
      <c r="C163" s="686"/>
      <c r="D163" s="710"/>
      <c r="E163" s="711"/>
      <c r="F163" s="711"/>
      <c r="G163" s="712"/>
      <c r="H163" s="49" t="s">
        <v>94</v>
      </c>
      <c r="I163" s="204" t="str">
        <f>VLOOKUP(H163,'Весь прайс лист'!$B$4:$E$430,2,FALSE)</f>
        <v>Фотоэлементы Medium EPM</v>
      </c>
      <c r="J163" s="50">
        <v>1</v>
      </c>
      <c r="K163" s="138">
        <f>VLOOKUP(H163,'Весь прайс лист'!B:E,4,FALSE)</f>
        <v>4650</v>
      </c>
      <c r="L163" s="688"/>
      <c r="M163" s="633"/>
      <c r="N163" s="633"/>
      <c r="O163" s="634"/>
    </row>
    <row r="164" spans="1:15" s="7" customFormat="1" x14ac:dyDescent="0.3">
      <c r="A164" s="702"/>
      <c r="B164" s="669" t="s">
        <v>484</v>
      </c>
      <c r="C164" s="670"/>
      <c r="D164" s="670"/>
      <c r="E164" s="670"/>
      <c r="F164" s="670"/>
      <c r="G164" s="727"/>
      <c r="H164" s="51" t="s">
        <v>57</v>
      </c>
      <c r="I164" s="205" t="str">
        <f>VLOOKUP(H164,'Весь прайс лист'!$B$4:$E$430,2,FALSE)</f>
        <v>Цифровой переключатель FLOR EDSW</v>
      </c>
      <c r="J164" s="52"/>
      <c r="K164" s="139">
        <f>VLOOKUP(H164,'Весь прайс лист'!B:E,4,FALSE)</f>
        <v>7400</v>
      </c>
      <c r="L164" s="140"/>
      <c r="M164" s="140"/>
      <c r="N164" s="140"/>
      <c r="O164" s="141"/>
    </row>
    <row r="165" spans="1:15" s="7" customFormat="1" ht="15" thickBot="1" x14ac:dyDescent="0.35">
      <c r="A165" s="703"/>
      <c r="B165" s="646"/>
      <c r="C165" s="647"/>
      <c r="D165" s="647"/>
      <c r="E165" s="647"/>
      <c r="F165" s="647"/>
      <c r="G165" s="648"/>
      <c r="H165" s="43" t="s">
        <v>108</v>
      </c>
      <c r="I165" s="199" t="str">
        <f>VLOOKUP(H165,'Весь прайс лист'!$B$4:$E$430,2,FALSE)</f>
        <v>Оцинкованная зубчатая рейка, модуль M6 ROA81</v>
      </c>
      <c r="J165" s="44"/>
      <c r="K165" s="130">
        <f>VLOOKUP(H165,'Весь прайс лист'!B:E,4,FALSE)</f>
        <v>4050</v>
      </c>
      <c r="L165" s="136"/>
      <c r="M165" s="136"/>
      <c r="N165" s="136"/>
      <c r="O165" s="137"/>
    </row>
    <row r="166" spans="1:15" ht="7.5" customHeight="1" thickBot="1" x14ac:dyDescent="0.35"/>
    <row r="167" spans="1:15" x14ac:dyDescent="0.3">
      <c r="A167" s="758" t="s">
        <v>110</v>
      </c>
      <c r="B167" s="29"/>
      <c r="C167" s="29"/>
      <c r="D167" s="210"/>
      <c r="E167" s="210"/>
      <c r="F167" s="113"/>
      <c r="G167" s="113"/>
      <c r="H167" s="55" t="s">
        <v>111</v>
      </c>
      <c r="I167" s="55" t="str">
        <f>VLOOKUP(H167,'Весь прайс лист'!$B$4:$E$430,2,FALSE)</f>
        <v>Блок управления A500</v>
      </c>
      <c r="J167" s="55">
        <v>1</v>
      </c>
      <c r="K167" s="143">
        <f>VLOOKUP(H167,'Весь прайс лист'!B:E,4,FALSE)</f>
        <v>23050</v>
      </c>
      <c r="L167" s="171"/>
      <c r="M167" s="171"/>
      <c r="N167" s="171"/>
      <c r="O167" s="171"/>
    </row>
    <row r="168" spans="1:15" x14ac:dyDescent="0.3">
      <c r="A168" s="759"/>
      <c r="B168" s="28"/>
      <c r="C168" s="28"/>
      <c r="D168" s="211"/>
      <c r="E168" s="211"/>
      <c r="F168" s="111"/>
      <c r="G168" s="111"/>
      <c r="H168" s="56" t="s">
        <v>13</v>
      </c>
      <c r="I168" s="56" t="str">
        <f>VLOOKUP(H168,'Весь прайс лист'!$B$4:$E$430,2,FALSE)</f>
        <v>Оцинкованная зубчатая рейка модуль M4 30х8х1000 мм, ROA8</v>
      </c>
      <c r="J168" s="56">
        <v>1</v>
      </c>
      <c r="K168" s="144">
        <f>VLOOKUP(H168,'Весь прайс лист'!B:E,4,FALSE)</f>
        <v>750</v>
      </c>
      <c r="L168" s="171"/>
      <c r="M168" s="171"/>
      <c r="N168" s="171"/>
      <c r="O168" s="171"/>
    </row>
    <row r="169" spans="1:15" s="7" customFormat="1" ht="27.6" x14ac:dyDescent="0.3">
      <c r="A169" s="759"/>
      <c r="B169" s="28"/>
      <c r="C169" s="28"/>
      <c r="D169" s="211"/>
      <c r="E169" s="211"/>
      <c r="F169" s="111"/>
      <c r="G169" s="111"/>
      <c r="H169" s="87" t="s">
        <v>569</v>
      </c>
      <c r="I169" s="212" t="str">
        <f>VLOOKUP(H169,'Весь прайс лист'!$B$4:$E$430,2,FALSE)</f>
        <v xml:space="preserve">Комплект ROA8kit10. Состав комплекта: Оцинкованная зубчатая рейка 30х8х1000 мм ROA8 - 10 шт; </v>
      </c>
      <c r="J169" s="56">
        <v>1</v>
      </c>
      <c r="K169" s="144">
        <f>VLOOKUP(H169,'Весь прайс лист'!B:E,4,FALSE)</f>
        <v>6600</v>
      </c>
      <c r="L169" s="171"/>
      <c r="M169" s="171"/>
      <c r="N169" s="171"/>
      <c r="O169" s="171"/>
    </row>
    <row r="170" spans="1:15" s="7" customFormat="1" ht="27.6" x14ac:dyDescent="0.3">
      <c r="A170" s="759"/>
      <c r="B170" s="28"/>
      <c r="C170" s="28"/>
      <c r="D170" s="211"/>
      <c r="E170" s="211"/>
      <c r="F170" s="111"/>
      <c r="G170" s="111"/>
      <c r="H170" s="87" t="s">
        <v>571</v>
      </c>
      <c r="I170" s="212" t="str">
        <f>VLOOKUP(H170,'Весь прайс лист'!$B$4:$E$430,2,FALSE)</f>
        <v xml:space="preserve">Комплект ROA8kit50. Состав комплекта: Оцинкованная зубчатая рейка 30х8х1000 мм ROA8 - 50 шт; </v>
      </c>
      <c r="J170" s="56">
        <v>1</v>
      </c>
      <c r="K170" s="144">
        <f>VLOOKUP(H170,'Весь прайс лист'!B:E,4,FALSE)</f>
        <v>31000</v>
      </c>
      <c r="L170" s="171"/>
      <c r="M170" s="171"/>
      <c r="N170" s="171"/>
      <c r="O170" s="171"/>
    </row>
    <row r="171" spans="1:15" ht="27.6" x14ac:dyDescent="0.3">
      <c r="A171" s="759"/>
      <c r="B171" s="28"/>
      <c r="C171" s="28"/>
      <c r="D171" s="211"/>
      <c r="E171" s="211"/>
      <c r="F171" s="111"/>
      <c r="G171" s="111"/>
      <c r="H171" s="56" t="s">
        <v>12</v>
      </c>
      <c r="I171" s="56" t="str">
        <f>VLOOKUP(H171,'Весь прайс лист'!$B$4:$E$430,2,FALSE)</f>
        <v>Нейлоновая зубчатая рейка с металлической вставкой модуль M4 25х20х1000 мм, для ворот до 500 кг,  ROA6</v>
      </c>
      <c r="J171" s="56">
        <v>1</v>
      </c>
      <c r="K171" s="144">
        <f>VLOOKUP(H171,'Весь прайс лист'!B:E,4,FALSE)</f>
        <v>750</v>
      </c>
      <c r="L171" s="171"/>
      <c r="M171" s="171"/>
      <c r="N171" s="171"/>
      <c r="O171" s="171"/>
    </row>
    <row r="172" spans="1:15" s="7" customFormat="1" ht="27.6" x14ac:dyDescent="0.3">
      <c r="A172" s="759"/>
      <c r="B172" s="28"/>
      <c r="C172" s="28"/>
      <c r="D172" s="211"/>
      <c r="E172" s="211"/>
      <c r="F172" s="111"/>
      <c r="G172" s="111"/>
      <c r="H172" s="87" t="s">
        <v>562</v>
      </c>
      <c r="I172" s="212" t="str">
        <f>VLOOKUP(H172,'Весь прайс лист'!$B$4:$E$430,2,FALSE)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72" s="56">
        <v>1</v>
      </c>
      <c r="K172" s="144">
        <f>VLOOKUP(H172,'Весь прайс лист'!B:E,4,FALSE)</f>
        <v>6200</v>
      </c>
      <c r="L172" s="171"/>
      <c r="M172" s="171"/>
      <c r="N172" s="171"/>
      <c r="O172" s="171"/>
    </row>
    <row r="173" spans="1:15" s="7" customFormat="1" ht="27.6" x14ac:dyDescent="0.3">
      <c r="A173" s="759"/>
      <c r="B173" s="28"/>
      <c r="C173" s="28"/>
      <c r="D173" s="211"/>
      <c r="E173" s="211"/>
      <c r="F173" s="111"/>
      <c r="G173" s="111"/>
      <c r="H173" s="87" t="s">
        <v>564</v>
      </c>
      <c r="I173" s="212" t="str">
        <f>VLOOKUP(H173,'Весь прайс лист'!$B$4:$E$430,2,FALSE)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73" s="56">
        <v>1</v>
      </c>
      <c r="K173" s="144">
        <f>VLOOKUP(H173,'Весь прайс лист'!B:E,4,FALSE)</f>
        <v>28600</v>
      </c>
      <c r="L173" s="171"/>
      <c r="M173" s="171"/>
      <c r="N173" s="171"/>
      <c r="O173" s="171"/>
    </row>
    <row r="174" spans="1:15" s="7" customFormat="1" ht="27.6" x14ac:dyDescent="0.3">
      <c r="A174" s="759"/>
      <c r="B174" s="28"/>
      <c r="C174" s="28"/>
      <c r="D174" s="211"/>
      <c r="E174" s="211"/>
      <c r="F174" s="111"/>
      <c r="G174" s="111"/>
      <c r="H174" s="87" t="s">
        <v>566</v>
      </c>
      <c r="I174" s="212" t="str">
        <f>VLOOKUP(H174,'Весь прайс лист'!$B$4:$E$430,2,FALSE)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74" s="56">
        <v>1</v>
      </c>
      <c r="K174" s="144">
        <f>VLOOKUP(H174,'Весь прайс лист'!B:E,4,FALSE)</f>
        <v>55150</v>
      </c>
      <c r="L174" s="171"/>
      <c r="M174" s="171"/>
      <c r="N174" s="171"/>
      <c r="O174" s="171"/>
    </row>
    <row r="175" spans="1:15" x14ac:dyDescent="0.3">
      <c r="A175" s="759"/>
      <c r="B175" s="28"/>
      <c r="C175" s="28"/>
      <c r="D175" s="211"/>
      <c r="E175" s="211"/>
      <c r="F175" s="111"/>
      <c r="G175" s="111"/>
      <c r="H175" s="56" t="s">
        <v>108</v>
      </c>
      <c r="I175" s="56" t="str">
        <f>VLOOKUP(H175,'Весь прайс лист'!$B$4:$E$430,2,FALSE)</f>
        <v>Оцинкованная зубчатая рейка, модуль M6 ROA81</v>
      </c>
      <c r="J175" s="56">
        <v>1</v>
      </c>
      <c r="K175" s="144">
        <f>VLOOKUP(H175,'Весь прайс лист'!B:E,4,FALSE)</f>
        <v>4050</v>
      </c>
      <c r="L175" s="171"/>
      <c r="M175" s="171"/>
      <c r="N175" s="171"/>
      <c r="O175" s="171"/>
    </row>
    <row r="176" spans="1:15" x14ac:dyDescent="0.3">
      <c r="A176" s="759"/>
      <c r="B176" s="28"/>
      <c r="C176" s="28"/>
      <c r="D176" s="211"/>
      <c r="E176" s="211"/>
      <c r="F176" s="111"/>
      <c r="G176" s="111"/>
      <c r="H176" s="56" t="s">
        <v>112</v>
      </c>
      <c r="I176" s="56" t="str">
        <f>VLOOKUP(H176,'Весь прайс лист'!$B$4:$E$430,2,FALSE)</f>
        <v>12-ти зубчатый венец M6 RUA12</v>
      </c>
      <c r="J176" s="56">
        <v>1</v>
      </c>
      <c r="K176" s="144">
        <f>VLOOKUP(H176,'Весь прайс лист'!B:E,4,FALSE)</f>
        <v>3000</v>
      </c>
      <c r="L176" s="171"/>
      <c r="M176" s="171"/>
      <c r="N176" s="171"/>
      <c r="O176" s="171"/>
    </row>
    <row r="177" spans="1:15" ht="15" thickBot="1" x14ac:dyDescent="0.35">
      <c r="A177" s="760"/>
      <c r="B177" s="30"/>
      <c r="C177" s="30"/>
      <c r="D177" s="213"/>
      <c r="E177" s="213"/>
      <c r="F177" s="112"/>
      <c r="G177" s="112"/>
      <c r="H177" s="57" t="s">
        <v>113</v>
      </c>
      <c r="I177" s="57" t="str">
        <f>VLOOKUP(H177,'Весь прайс лист'!$B$4:$E$430,2,FALSE)</f>
        <v>Индуктивный датчик RBA1</v>
      </c>
      <c r="J177" s="57">
        <v>1</v>
      </c>
      <c r="K177" s="145">
        <f>VLOOKUP(H177,'Весь прайс лист'!B:E,4,FALSE)</f>
        <v>4950</v>
      </c>
      <c r="L177" s="171"/>
      <c r="M177" s="171"/>
      <c r="N177" s="171"/>
      <c r="O177" s="171"/>
    </row>
    <row r="178" spans="1:15" x14ac:dyDescent="0.3">
      <c r="A178" s="27"/>
      <c r="B178" s="27"/>
      <c r="C178" s="27"/>
      <c r="D178" s="208"/>
      <c r="E178" s="208"/>
      <c r="F178" s="209"/>
      <c r="G178" s="209"/>
      <c r="H178" s="209"/>
      <c r="I178" s="214"/>
      <c r="J178" s="209"/>
      <c r="K178" s="170"/>
      <c r="L178" s="170"/>
      <c r="M178" s="170"/>
      <c r="N178" s="170"/>
      <c r="O178" s="170"/>
    </row>
    <row r="179" spans="1:15" x14ac:dyDescent="0.3">
      <c r="A179" s="27"/>
      <c r="B179" s="27"/>
      <c r="C179" s="27"/>
      <c r="D179" s="208"/>
      <c r="E179" s="208"/>
      <c r="F179" s="209"/>
      <c r="G179" s="209"/>
      <c r="H179" s="209"/>
      <c r="I179" s="214"/>
      <c r="J179" s="209"/>
      <c r="K179" s="170"/>
      <c r="L179" s="170"/>
      <c r="M179" s="170"/>
      <c r="N179" s="170"/>
      <c r="O179" s="170"/>
    </row>
    <row r="180" spans="1:15" x14ac:dyDescent="0.3">
      <c r="A180" s="27"/>
      <c r="B180" s="27"/>
      <c r="C180" s="27"/>
      <c r="D180" s="208"/>
      <c r="E180" s="208"/>
      <c r="F180" s="209"/>
      <c r="G180" s="209"/>
      <c r="H180" s="209"/>
      <c r="I180" s="214"/>
      <c r="J180" s="209"/>
      <c r="K180" s="170"/>
      <c r="L180" s="170"/>
      <c r="M180" s="170"/>
      <c r="N180" s="170"/>
      <c r="O180" s="170"/>
    </row>
    <row r="181" spans="1:15" x14ac:dyDescent="0.3">
      <c r="A181" s="27"/>
      <c r="B181" s="27"/>
      <c r="C181" s="27"/>
      <c r="D181" s="208"/>
      <c r="E181" s="208"/>
      <c r="F181" s="209"/>
      <c r="G181" s="209"/>
      <c r="H181" s="209"/>
      <c r="I181" s="214"/>
      <c r="J181" s="209"/>
      <c r="K181" s="170"/>
      <c r="L181" s="170"/>
      <c r="M181" s="170"/>
      <c r="N181" s="170"/>
      <c r="O181" s="170"/>
    </row>
    <row r="182" spans="1:15" x14ac:dyDescent="0.3">
      <c r="A182" s="27"/>
      <c r="B182" s="27"/>
      <c r="C182" s="27"/>
      <c r="D182" s="208"/>
      <c r="E182" s="208"/>
      <c r="F182" s="209"/>
      <c r="G182" s="209"/>
      <c r="H182" s="209"/>
      <c r="I182" s="214"/>
      <c r="J182" s="209"/>
      <c r="K182" s="170"/>
      <c r="L182" s="170"/>
      <c r="M182" s="170"/>
      <c r="N182" s="170"/>
      <c r="O182" s="170"/>
    </row>
    <row r="183" spans="1:15" x14ac:dyDescent="0.3">
      <c r="A183" s="27"/>
      <c r="B183" s="27"/>
      <c r="C183" s="27"/>
      <c r="D183" s="208"/>
      <c r="E183" s="208"/>
      <c r="F183" s="209"/>
      <c r="G183" s="209"/>
      <c r="H183" s="209"/>
      <c r="I183" s="214"/>
      <c r="J183" s="209"/>
      <c r="K183" s="170"/>
      <c r="L183" s="170"/>
      <c r="M183" s="170"/>
      <c r="N183" s="170"/>
      <c r="O183" s="170"/>
    </row>
    <row r="184" spans="1:15" x14ac:dyDescent="0.3">
      <c r="A184" s="27"/>
      <c r="B184" s="27"/>
      <c r="C184" s="27"/>
      <c r="D184" s="208"/>
      <c r="E184" s="208"/>
      <c r="F184" s="209"/>
      <c r="G184" s="209"/>
      <c r="H184" s="209"/>
      <c r="I184" s="214"/>
      <c r="J184" s="209"/>
      <c r="K184" s="170"/>
      <c r="L184" s="170"/>
      <c r="M184" s="170"/>
      <c r="N184" s="170"/>
      <c r="O184" s="170"/>
    </row>
    <row r="185" spans="1:15" x14ac:dyDescent="0.3">
      <c r="A185" s="27"/>
      <c r="B185" s="27"/>
      <c r="C185" s="27"/>
      <c r="D185" s="208"/>
      <c r="E185" s="208"/>
      <c r="F185" s="209"/>
      <c r="G185" s="209"/>
      <c r="H185" s="209"/>
      <c r="I185" s="214"/>
      <c r="J185" s="209"/>
      <c r="K185" s="170"/>
      <c r="L185" s="170"/>
      <c r="M185" s="170"/>
      <c r="N185" s="170"/>
      <c r="O185" s="170"/>
    </row>
    <row r="186" spans="1:15" x14ac:dyDescent="0.3">
      <c r="A186" s="27"/>
      <c r="B186" s="27"/>
      <c r="C186" s="27"/>
      <c r="D186" s="208"/>
      <c r="E186" s="208"/>
      <c r="F186" s="209"/>
      <c r="G186" s="209"/>
      <c r="H186" s="209"/>
      <c r="I186" s="214"/>
      <c r="J186" s="209"/>
      <c r="K186" s="170"/>
      <c r="L186" s="170"/>
      <c r="M186" s="170"/>
      <c r="N186" s="170"/>
      <c r="O186" s="170"/>
    </row>
    <row r="187" spans="1:15" x14ac:dyDescent="0.3">
      <c r="A187" s="27"/>
      <c r="B187" s="27"/>
      <c r="C187" s="27"/>
      <c r="D187" s="208"/>
      <c r="E187" s="208"/>
      <c r="F187" s="209"/>
      <c r="G187" s="209"/>
      <c r="H187" s="209"/>
      <c r="I187" s="214"/>
      <c r="J187" s="209"/>
      <c r="K187" s="170"/>
      <c r="L187" s="170"/>
      <c r="M187" s="170"/>
      <c r="N187" s="170"/>
      <c r="O187" s="170"/>
    </row>
    <row r="188" spans="1:15" x14ac:dyDescent="0.3">
      <c r="A188" s="27"/>
      <c r="B188" s="27"/>
      <c r="C188" s="27"/>
      <c r="D188" s="208"/>
      <c r="E188" s="208"/>
      <c r="F188" s="209"/>
      <c r="G188" s="209"/>
      <c r="H188" s="209"/>
      <c r="I188" s="214"/>
      <c r="J188" s="209"/>
      <c r="K188" s="170"/>
      <c r="L188" s="170"/>
      <c r="M188" s="170"/>
      <c r="N188" s="170"/>
      <c r="O188" s="170"/>
    </row>
    <row r="189" spans="1:15" x14ac:dyDescent="0.3">
      <c r="A189" s="27"/>
      <c r="B189" s="27"/>
      <c r="C189" s="27"/>
      <c r="D189" s="208"/>
      <c r="E189" s="208"/>
      <c r="F189" s="209"/>
      <c r="G189" s="209"/>
      <c r="H189" s="209"/>
      <c r="I189" s="214"/>
      <c r="J189" s="209"/>
      <c r="K189" s="170"/>
      <c r="L189" s="170"/>
      <c r="M189" s="170"/>
      <c r="N189" s="170"/>
      <c r="O189" s="170"/>
    </row>
    <row r="190" spans="1:15" x14ac:dyDescent="0.3">
      <c r="A190" s="27"/>
      <c r="B190" s="27"/>
      <c r="C190" s="27"/>
      <c r="D190" s="208"/>
      <c r="E190" s="208"/>
      <c r="F190" s="209"/>
      <c r="G190" s="209"/>
      <c r="H190" s="209"/>
      <c r="I190" s="214"/>
      <c r="J190" s="209"/>
      <c r="K190" s="170"/>
      <c r="L190" s="170"/>
      <c r="M190" s="170"/>
      <c r="N190" s="170"/>
      <c r="O190" s="170"/>
    </row>
    <row r="191" spans="1:15" x14ac:dyDescent="0.3">
      <c r="A191" s="27"/>
      <c r="B191" s="27"/>
      <c r="C191" s="27"/>
      <c r="D191" s="208"/>
      <c r="E191" s="208"/>
      <c r="F191" s="209"/>
      <c r="G191" s="209"/>
      <c r="H191" s="209"/>
      <c r="I191" s="214"/>
      <c r="J191" s="209"/>
      <c r="K191" s="170"/>
      <c r="L191" s="170"/>
      <c r="M191" s="170"/>
      <c r="N191" s="170"/>
      <c r="O191" s="170"/>
    </row>
    <row r="192" spans="1:15" x14ac:dyDescent="0.3">
      <c r="A192" s="27"/>
      <c r="B192" s="27"/>
      <c r="C192" s="27"/>
      <c r="D192" s="208"/>
      <c r="E192" s="208"/>
      <c r="F192" s="209"/>
      <c r="G192" s="209"/>
      <c r="H192" s="209"/>
      <c r="I192" s="214"/>
      <c r="J192" s="209"/>
      <c r="K192" s="170"/>
      <c r="L192" s="170"/>
      <c r="M192" s="170"/>
      <c r="N192" s="170"/>
      <c r="O192" s="170"/>
    </row>
    <row r="193" spans="1:15" x14ac:dyDescent="0.3">
      <c r="A193" s="27"/>
      <c r="B193" s="27"/>
      <c r="C193" s="27"/>
      <c r="D193" s="208"/>
      <c r="E193" s="208"/>
      <c r="F193" s="209"/>
      <c r="G193" s="209"/>
      <c r="H193" s="209"/>
      <c r="I193" s="214"/>
      <c r="J193" s="209"/>
      <c r="K193" s="170"/>
      <c r="L193" s="170"/>
      <c r="M193" s="170"/>
      <c r="N193" s="170"/>
      <c r="O193" s="170"/>
    </row>
    <row r="194" spans="1:15" x14ac:dyDescent="0.3">
      <c r="A194" s="27"/>
      <c r="B194" s="27"/>
      <c r="C194" s="27"/>
      <c r="D194" s="208"/>
      <c r="E194" s="208"/>
      <c r="F194" s="209"/>
      <c r="G194" s="209"/>
      <c r="H194" s="209"/>
      <c r="I194" s="214"/>
      <c r="J194" s="209"/>
      <c r="K194" s="170"/>
      <c r="L194" s="170"/>
      <c r="M194" s="170"/>
      <c r="N194" s="170"/>
      <c r="O194" s="170"/>
    </row>
    <row r="195" spans="1:15" x14ac:dyDescent="0.3">
      <c r="A195" s="27"/>
      <c r="B195" s="27"/>
      <c r="C195" s="27"/>
      <c r="D195" s="208"/>
      <c r="E195" s="208"/>
      <c r="F195" s="209"/>
      <c r="G195" s="209"/>
      <c r="H195" s="209"/>
      <c r="I195" s="214"/>
      <c r="J195" s="209"/>
      <c r="K195" s="170"/>
      <c r="L195" s="170"/>
      <c r="M195" s="170"/>
      <c r="N195" s="170"/>
      <c r="O195" s="170"/>
    </row>
    <row r="196" spans="1:15" x14ac:dyDescent="0.3">
      <c r="A196" s="27"/>
      <c r="B196" s="27"/>
      <c r="C196" s="27"/>
      <c r="D196" s="208"/>
      <c r="E196" s="208"/>
      <c r="F196" s="209"/>
      <c r="G196" s="209"/>
      <c r="H196" s="209"/>
      <c r="I196" s="214"/>
      <c r="J196" s="209"/>
      <c r="K196" s="170"/>
      <c r="L196" s="170"/>
      <c r="M196" s="170"/>
      <c r="N196" s="170"/>
      <c r="O196" s="170"/>
    </row>
    <row r="197" spans="1:15" x14ac:dyDescent="0.3">
      <c r="A197" s="27"/>
      <c r="B197" s="27"/>
      <c r="C197" s="27"/>
      <c r="D197" s="208"/>
      <c r="E197" s="208"/>
      <c r="F197" s="209"/>
      <c r="G197" s="209"/>
      <c r="H197" s="209"/>
      <c r="I197" s="214"/>
      <c r="J197" s="209"/>
      <c r="K197" s="170"/>
      <c r="L197" s="170"/>
      <c r="M197" s="170"/>
      <c r="N197" s="170"/>
      <c r="O197" s="170"/>
    </row>
    <row r="198" spans="1:15" x14ac:dyDescent="0.3">
      <c r="A198" s="27"/>
      <c r="B198" s="27"/>
      <c r="C198" s="27"/>
      <c r="D198" s="208"/>
      <c r="E198" s="208"/>
      <c r="F198" s="209"/>
      <c r="G198" s="209"/>
      <c r="H198" s="209"/>
      <c r="I198" s="214"/>
      <c r="J198" s="209"/>
      <c r="K198" s="170"/>
      <c r="L198" s="170"/>
      <c r="M198" s="170"/>
      <c r="N198" s="170"/>
      <c r="O198" s="170"/>
    </row>
    <row r="199" spans="1:15" x14ac:dyDescent="0.3">
      <c r="A199" s="27"/>
      <c r="B199" s="27"/>
      <c r="C199" s="27"/>
      <c r="D199" s="208"/>
      <c r="E199" s="208"/>
      <c r="F199" s="209"/>
      <c r="G199" s="209"/>
      <c r="H199" s="209"/>
      <c r="I199" s="214"/>
      <c r="J199" s="209"/>
      <c r="K199" s="170"/>
      <c r="L199" s="170"/>
      <c r="M199" s="170"/>
      <c r="N199" s="170"/>
      <c r="O199" s="170"/>
    </row>
    <row r="200" spans="1:15" x14ac:dyDescent="0.3">
      <c r="A200" s="27"/>
      <c r="B200" s="27"/>
      <c r="C200" s="27"/>
      <c r="D200" s="208"/>
      <c r="E200" s="208"/>
      <c r="F200" s="209"/>
      <c r="G200" s="209"/>
      <c r="H200" s="209"/>
      <c r="I200" s="214"/>
      <c r="J200" s="209"/>
      <c r="K200" s="170"/>
      <c r="L200" s="170"/>
      <c r="M200" s="170"/>
      <c r="N200" s="170"/>
      <c r="O200" s="170"/>
    </row>
    <row r="201" spans="1:15" x14ac:dyDescent="0.3">
      <c r="A201" s="27"/>
      <c r="B201" s="27"/>
      <c r="C201" s="27"/>
      <c r="D201" s="208"/>
      <c r="E201" s="208"/>
      <c r="F201" s="209"/>
      <c r="G201" s="209"/>
      <c r="H201" s="209"/>
      <c r="I201" s="214"/>
      <c r="J201" s="209"/>
      <c r="K201" s="170"/>
      <c r="L201" s="170"/>
      <c r="M201" s="170"/>
      <c r="N201" s="170"/>
      <c r="O201" s="170"/>
    </row>
    <row r="202" spans="1:15" x14ac:dyDescent="0.3">
      <c r="A202" s="27"/>
      <c r="B202" s="27"/>
      <c r="C202" s="27"/>
      <c r="D202" s="208"/>
      <c r="E202" s="208"/>
      <c r="F202" s="209"/>
      <c r="G202" s="209"/>
      <c r="H202" s="209"/>
      <c r="I202" s="214"/>
      <c r="J202" s="209"/>
      <c r="K202" s="170"/>
      <c r="L202" s="170"/>
      <c r="M202" s="170"/>
      <c r="N202" s="170"/>
      <c r="O202" s="170"/>
    </row>
    <row r="203" spans="1:15" x14ac:dyDescent="0.3">
      <c r="A203" s="27"/>
      <c r="B203" s="27"/>
      <c r="C203" s="27"/>
      <c r="D203" s="208"/>
      <c r="E203" s="208"/>
      <c r="F203" s="209"/>
      <c r="G203" s="209"/>
      <c r="H203" s="209"/>
      <c r="I203" s="214"/>
      <c r="J203" s="209"/>
      <c r="K203" s="170"/>
      <c r="L203" s="170"/>
      <c r="M203" s="170"/>
      <c r="N203" s="170"/>
      <c r="O203" s="170"/>
    </row>
    <row r="204" spans="1:15" x14ac:dyDescent="0.3">
      <c r="A204" s="27"/>
      <c r="B204" s="27"/>
      <c r="C204" s="27"/>
      <c r="D204" s="208"/>
      <c r="E204" s="208"/>
      <c r="F204" s="209"/>
      <c r="G204" s="209"/>
      <c r="H204" s="209"/>
      <c r="I204" s="214"/>
      <c r="J204" s="209"/>
      <c r="K204" s="170"/>
      <c r="L204" s="170"/>
      <c r="M204" s="170"/>
      <c r="N204" s="170"/>
      <c r="O204" s="170"/>
    </row>
    <row r="205" spans="1:15" x14ac:dyDescent="0.3">
      <c r="A205" s="27"/>
      <c r="B205" s="27"/>
      <c r="C205" s="27"/>
      <c r="D205" s="208"/>
      <c r="E205" s="208"/>
      <c r="F205" s="209"/>
      <c r="G205" s="209"/>
      <c r="H205" s="209"/>
      <c r="I205" s="214"/>
      <c r="J205" s="209"/>
      <c r="K205" s="170"/>
      <c r="L205" s="170"/>
      <c r="M205" s="170"/>
      <c r="N205" s="170"/>
      <c r="O205" s="170"/>
    </row>
    <row r="206" spans="1:15" x14ac:dyDescent="0.3">
      <c r="A206" s="27"/>
      <c r="B206" s="27"/>
      <c r="C206" s="27"/>
      <c r="D206" s="208"/>
      <c r="E206" s="208"/>
      <c r="F206" s="209"/>
      <c r="G206" s="209"/>
      <c r="H206" s="209"/>
      <c r="I206" s="214"/>
      <c r="J206" s="209"/>
      <c r="K206" s="170"/>
      <c r="L206" s="170"/>
      <c r="M206" s="170"/>
      <c r="N206" s="170"/>
      <c r="O206" s="170"/>
    </row>
    <row r="207" spans="1:15" x14ac:dyDescent="0.3">
      <c r="A207" s="27"/>
      <c r="B207" s="27"/>
      <c r="C207" s="27"/>
      <c r="D207" s="208"/>
      <c r="E207" s="208"/>
      <c r="F207" s="209"/>
      <c r="G207" s="209"/>
      <c r="H207" s="209"/>
      <c r="I207" s="214"/>
      <c r="J207" s="209"/>
      <c r="K207" s="170"/>
      <c r="L207" s="170"/>
      <c r="M207" s="170"/>
      <c r="N207" s="170"/>
      <c r="O207" s="170"/>
    </row>
    <row r="208" spans="1:15" x14ac:dyDescent="0.3">
      <c r="A208" s="27"/>
      <c r="B208" s="27"/>
      <c r="C208" s="27"/>
      <c r="D208" s="208"/>
      <c r="E208" s="208"/>
      <c r="F208" s="209"/>
      <c r="G208" s="209"/>
      <c r="H208" s="209"/>
      <c r="I208" s="214"/>
      <c r="J208" s="209"/>
      <c r="K208" s="170"/>
      <c r="L208" s="170"/>
      <c r="M208" s="170"/>
      <c r="N208" s="170"/>
      <c r="O208" s="170"/>
    </row>
    <row r="209" spans="1:15" x14ac:dyDescent="0.3">
      <c r="A209" s="27"/>
      <c r="B209" s="27"/>
      <c r="C209" s="27"/>
      <c r="D209" s="208"/>
      <c r="E209" s="208"/>
      <c r="F209" s="209"/>
      <c r="G209" s="209"/>
      <c r="H209" s="209"/>
      <c r="I209" s="214"/>
      <c r="J209" s="209"/>
      <c r="K209" s="170"/>
      <c r="L209" s="170"/>
      <c r="M209" s="170"/>
      <c r="N209" s="170"/>
      <c r="O209" s="170"/>
    </row>
    <row r="210" spans="1:15" x14ac:dyDescent="0.3">
      <c r="A210" s="27"/>
      <c r="B210" s="27"/>
      <c r="C210" s="27"/>
      <c r="D210" s="208"/>
      <c r="E210" s="208"/>
      <c r="F210" s="209"/>
      <c r="G210" s="209"/>
      <c r="H210" s="209"/>
      <c r="I210" s="214"/>
      <c r="J210" s="209"/>
      <c r="K210" s="170"/>
      <c r="L210" s="170"/>
      <c r="M210" s="170"/>
      <c r="N210" s="170"/>
      <c r="O210" s="170"/>
    </row>
    <row r="211" spans="1:15" x14ac:dyDescent="0.3">
      <c r="A211" s="27"/>
      <c r="B211" s="27"/>
      <c r="C211" s="27"/>
      <c r="D211" s="208"/>
      <c r="E211" s="208"/>
      <c r="F211" s="209"/>
      <c r="G211" s="209"/>
      <c r="H211" s="209"/>
      <c r="I211" s="214"/>
      <c r="J211" s="209"/>
      <c r="K211" s="170"/>
      <c r="L211" s="170"/>
      <c r="M211" s="170"/>
      <c r="N211" s="170"/>
      <c r="O211" s="170"/>
    </row>
    <row r="212" spans="1:15" x14ac:dyDescent="0.3">
      <c r="A212" s="27"/>
      <c r="B212" s="27"/>
      <c r="C212" s="27"/>
      <c r="D212" s="208"/>
      <c r="E212" s="208"/>
      <c r="F212" s="209"/>
      <c r="G212" s="209"/>
      <c r="H212" s="209"/>
      <c r="I212" s="214"/>
      <c r="J212" s="209"/>
      <c r="K212" s="170"/>
      <c r="L212" s="170"/>
      <c r="M212" s="170"/>
      <c r="N212" s="170"/>
      <c r="O212" s="170"/>
    </row>
    <row r="213" spans="1:15" x14ac:dyDescent="0.3">
      <c r="A213" s="27"/>
      <c r="B213" s="27"/>
      <c r="C213" s="27"/>
      <c r="D213" s="208"/>
      <c r="E213" s="208"/>
      <c r="F213" s="209"/>
      <c r="G213" s="209"/>
      <c r="H213" s="209"/>
      <c r="I213" s="214"/>
      <c r="J213" s="209"/>
      <c r="K213" s="170"/>
      <c r="L213" s="170"/>
      <c r="M213" s="170"/>
      <c r="N213" s="170"/>
      <c r="O213" s="170"/>
    </row>
    <row r="214" spans="1:15" x14ac:dyDescent="0.3">
      <c r="A214" s="27"/>
      <c r="B214" s="27"/>
      <c r="C214" s="27"/>
      <c r="D214" s="208"/>
      <c r="E214" s="208"/>
      <c r="F214" s="209"/>
      <c r="G214" s="209"/>
      <c r="H214" s="209"/>
      <c r="I214" s="214"/>
      <c r="J214" s="209"/>
      <c r="K214" s="170"/>
      <c r="L214" s="170"/>
      <c r="M214" s="170"/>
      <c r="N214" s="170"/>
      <c r="O214" s="170"/>
    </row>
    <row r="215" spans="1:15" x14ac:dyDescent="0.3">
      <c r="A215" s="27"/>
      <c r="B215" s="27"/>
      <c r="C215" s="27"/>
      <c r="D215" s="208"/>
      <c r="E215" s="208"/>
      <c r="F215" s="209"/>
      <c r="G215" s="209"/>
      <c r="H215" s="209"/>
      <c r="I215" s="214"/>
      <c r="J215" s="209"/>
      <c r="K215" s="170"/>
      <c r="L215" s="170"/>
      <c r="M215" s="170"/>
      <c r="N215" s="170"/>
      <c r="O215" s="170"/>
    </row>
    <row r="216" spans="1:15" x14ac:dyDescent="0.3">
      <c r="A216" s="27"/>
      <c r="B216" s="27"/>
      <c r="C216" s="27"/>
      <c r="D216" s="208"/>
      <c r="E216" s="208"/>
      <c r="F216" s="209"/>
      <c r="G216" s="209"/>
      <c r="H216" s="209"/>
      <c r="I216" s="214"/>
      <c r="J216" s="209"/>
      <c r="K216" s="170"/>
      <c r="L216" s="170"/>
      <c r="M216" s="170"/>
      <c r="N216" s="170"/>
      <c r="O216" s="170"/>
    </row>
    <row r="217" spans="1:15" x14ac:dyDescent="0.3">
      <c r="A217" s="27"/>
      <c r="B217" s="27"/>
      <c r="C217" s="27"/>
      <c r="D217" s="208"/>
      <c r="E217" s="208"/>
      <c r="F217" s="209"/>
      <c r="G217" s="209"/>
      <c r="H217" s="209"/>
      <c r="I217" s="214"/>
      <c r="J217" s="209"/>
      <c r="K217" s="170"/>
      <c r="L217" s="170"/>
      <c r="M217" s="170"/>
      <c r="N217" s="170"/>
      <c r="O217" s="170"/>
    </row>
    <row r="218" spans="1:15" x14ac:dyDescent="0.3">
      <c r="A218" s="27"/>
      <c r="B218" s="27"/>
      <c r="C218" s="27"/>
      <c r="D218" s="208"/>
      <c r="E218" s="208"/>
      <c r="F218" s="209"/>
      <c r="G218" s="209"/>
      <c r="H218" s="209"/>
      <c r="I218" s="214"/>
      <c r="J218" s="209"/>
      <c r="K218" s="170"/>
      <c r="L218" s="170"/>
      <c r="M218" s="170"/>
      <c r="N218" s="170"/>
      <c r="O218" s="170"/>
    </row>
    <row r="219" spans="1:15" x14ac:dyDescent="0.3">
      <c r="A219" s="27"/>
      <c r="B219" s="27"/>
      <c r="C219" s="27"/>
      <c r="D219" s="208"/>
      <c r="E219" s="208"/>
      <c r="F219" s="209"/>
      <c r="G219" s="209"/>
      <c r="H219" s="209"/>
      <c r="I219" s="214"/>
      <c r="J219" s="209"/>
      <c r="K219" s="170"/>
      <c r="L219" s="170"/>
      <c r="M219" s="170"/>
      <c r="N219" s="170"/>
      <c r="O219" s="170"/>
    </row>
    <row r="220" spans="1:15" x14ac:dyDescent="0.3">
      <c r="A220" s="27"/>
      <c r="B220" s="27"/>
      <c r="C220" s="27"/>
      <c r="D220" s="208"/>
      <c r="E220" s="208"/>
      <c r="F220" s="209"/>
      <c r="G220" s="209"/>
      <c r="H220" s="209"/>
      <c r="I220" s="214"/>
      <c r="J220" s="209"/>
      <c r="K220" s="170"/>
      <c r="L220" s="170"/>
      <c r="M220" s="170"/>
      <c r="N220" s="170"/>
      <c r="O220" s="170"/>
    </row>
    <row r="221" spans="1:15" x14ac:dyDescent="0.3">
      <c r="A221" s="27"/>
      <c r="B221" s="27"/>
      <c r="C221" s="27"/>
      <c r="D221" s="208"/>
      <c r="E221" s="208"/>
      <c r="F221" s="209"/>
      <c r="G221" s="209"/>
      <c r="H221" s="209"/>
      <c r="I221" s="214"/>
      <c r="J221" s="209"/>
      <c r="K221" s="170"/>
      <c r="L221" s="170"/>
      <c r="M221" s="170"/>
      <c r="N221" s="170"/>
      <c r="O221" s="170"/>
    </row>
    <row r="222" spans="1:15" x14ac:dyDescent="0.3">
      <c r="A222" s="27"/>
      <c r="B222" s="27"/>
      <c r="C222" s="27"/>
      <c r="D222" s="208"/>
      <c r="E222" s="208"/>
      <c r="F222" s="209"/>
      <c r="G222" s="209"/>
      <c r="H222" s="209"/>
      <c r="I222" s="214"/>
      <c r="J222" s="209"/>
      <c r="K222" s="170"/>
      <c r="L222" s="170"/>
      <c r="M222" s="170"/>
      <c r="N222" s="170"/>
      <c r="O222" s="170"/>
    </row>
    <row r="223" spans="1:15" x14ac:dyDescent="0.3">
      <c r="A223" s="27"/>
      <c r="B223" s="27"/>
      <c r="C223" s="27"/>
      <c r="D223" s="208"/>
      <c r="E223" s="208"/>
      <c r="F223" s="209"/>
      <c r="G223" s="209"/>
      <c r="H223" s="209"/>
      <c r="I223" s="214"/>
      <c r="J223" s="209"/>
      <c r="K223" s="170"/>
      <c r="L223" s="170"/>
      <c r="M223" s="170"/>
      <c r="N223" s="170"/>
      <c r="O223" s="170"/>
    </row>
    <row r="224" spans="1:15" x14ac:dyDescent="0.3">
      <c r="A224" s="27"/>
      <c r="B224" s="27"/>
      <c r="C224" s="27"/>
      <c r="D224" s="208"/>
      <c r="E224" s="208"/>
      <c r="F224" s="209"/>
      <c r="G224" s="209"/>
      <c r="H224" s="209"/>
      <c r="I224" s="214"/>
      <c r="J224" s="209"/>
      <c r="K224" s="170"/>
      <c r="L224" s="170"/>
      <c r="M224" s="170"/>
      <c r="N224" s="170"/>
      <c r="O224" s="170"/>
    </row>
    <row r="225" spans="1:15" x14ac:dyDescent="0.3">
      <c r="A225" s="27"/>
      <c r="B225" s="27"/>
      <c r="C225" s="27"/>
      <c r="D225" s="208"/>
      <c r="E225" s="208"/>
      <c r="F225" s="209"/>
      <c r="G225" s="209"/>
      <c r="H225" s="209"/>
      <c r="I225" s="214"/>
      <c r="J225" s="209"/>
      <c r="K225" s="170"/>
      <c r="L225" s="170"/>
      <c r="M225" s="170"/>
      <c r="N225" s="170"/>
      <c r="O225" s="170"/>
    </row>
    <row r="226" spans="1:15" x14ac:dyDescent="0.3">
      <c r="A226" s="27"/>
      <c r="B226" s="27"/>
      <c r="C226" s="27"/>
      <c r="D226" s="208"/>
      <c r="E226" s="208"/>
      <c r="F226" s="209"/>
      <c r="G226" s="209"/>
      <c r="H226" s="209"/>
      <c r="I226" s="214"/>
      <c r="J226" s="209"/>
      <c r="K226" s="170"/>
      <c r="L226" s="170"/>
      <c r="M226" s="170"/>
      <c r="N226" s="170"/>
      <c r="O226" s="170"/>
    </row>
    <row r="227" spans="1:15" x14ac:dyDescent="0.3">
      <c r="A227" s="27"/>
      <c r="B227" s="27"/>
      <c r="C227" s="27"/>
      <c r="D227" s="208"/>
      <c r="E227" s="208"/>
      <c r="F227" s="209"/>
      <c r="G227" s="209"/>
      <c r="H227" s="209"/>
      <c r="I227" s="214"/>
      <c r="J227" s="209"/>
      <c r="K227" s="170"/>
      <c r="L227" s="170"/>
      <c r="M227" s="170"/>
      <c r="N227" s="170"/>
      <c r="O227" s="170"/>
    </row>
    <row r="228" spans="1:15" x14ac:dyDescent="0.3">
      <c r="A228" s="27"/>
      <c r="B228" s="27"/>
      <c r="C228" s="27"/>
      <c r="D228" s="208"/>
      <c r="E228" s="208"/>
      <c r="F228" s="209"/>
      <c r="G228" s="209"/>
      <c r="H228" s="209"/>
      <c r="I228" s="214"/>
      <c r="J228" s="209"/>
      <c r="K228" s="170"/>
      <c r="L228" s="170"/>
      <c r="M228" s="170"/>
      <c r="N228" s="170"/>
      <c r="O228" s="170"/>
    </row>
    <row r="229" spans="1:15" x14ac:dyDescent="0.3">
      <c r="A229" s="27"/>
      <c r="B229" s="27"/>
      <c r="C229" s="27"/>
      <c r="D229" s="208"/>
      <c r="E229" s="208"/>
      <c r="F229" s="209"/>
      <c r="G229" s="209"/>
      <c r="H229" s="209"/>
      <c r="I229" s="214"/>
      <c r="J229" s="209"/>
      <c r="K229" s="170"/>
      <c r="L229" s="170"/>
      <c r="M229" s="170"/>
      <c r="N229" s="170"/>
      <c r="O229" s="170"/>
    </row>
    <row r="230" spans="1:15" x14ac:dyDescent="0.3">
      <c r="A230" s="27"/>
      <c r="B230" s="27"/>
      <c r="C230" s="27"/>
      <c r="D230" s="208"/>
      <c r="E230" s="208"/>
      <c r="F230" s="209"/>
      <c r="G230" s="209"/>
      <c r="H230" s="209"/>
      <c r="I230" s="214"/>
      <c r="J230" s="209"/>
      <c r="K230" s="170"/>
      <c r="L230" s="170"/>
      <c r="M230" s="170"/>
      <c r="N230" s="170"/>
      <c r="O230" s="170"/>
    </row>
    <row r="231" spans="1:15" x14ac:dyDescent="0.3">
      <c r="A231" s="27"/>
      <c r="B231" s="27"/>
      <c r="C231" s="27"/>
      <c r="D231" s="208"/>
      <c r="E231" s="208"/>
      <c r="F231" s="209"/>
      <c r="G231" s="209"/>
      <c r="H231" s="209"/>
      <c r="I231" s="214"/>
      <c r="J231" s="209"/>
      <c r="K231" s="170"/>
      <c r="L231" s="170"/>
      <c r="M231" s="170"/>
      <c r="N231" s="170"/>
      <c r="O231" s="170"/>
    </row>
    <row r="232" spans="1:15" x14ac:dyDescent="0.3">
      <c r="A232" s="27"/>
      <c r="B232" s="27"/>
      <c r="C232" s="27"/>
      <c r="D232" s="208"/>
      <c r="E232" s="208"/>
      <c r="F232" s="209"/>
      <c r="G232" s="209"/>
      <c r="H232" s="209"/>
      <c r="I232" s="214"/>
      <c r="J232" s="209"/>
      <c r="K232" s="170"/>
      <c r="L232" s="170"/>
      <c r="M232" s="170"/>
      <c r="N232" s="170"/>
      <c r="O232" s="170"/>
    </row>
    <row r="233" spans="1:15" x14ac:dyDescent="0.3">
      <c r="A233" s="27"/>
      <c r="B233" s="27"/>
      <c r="C233" s="27"/>
      <c r="D233" s="208"/>
      <c r="E233" s="208"/>
      <c r="F233" s="209"/>
      <c r="G233" s="209"/>
      <c r="H233" s="209"/>
      <c r="I233" s="214"/>
      <c r="J233" s="209"/>
      <c r="K233" s="170"/>
      <c r="L233" s="170"/>
      <c r="M233" s="170"/>
      <c r="N233" s="170"/>
      <c r="O233" s="170"/>
    </row>
    <row r="234" spans="1:15" x14ac:dyDescent="0.3">
      <c r="A234" s="27"/>
      <c r="B234" s="27"/>
      <c r="C234" s="27"/>
      <c r="D234" s="208"/>
      <c r="E234" s="208"/>
      <c r="F234" s="209"/>
      <c r="G234" s="209"/>
      <c r="H234" s="209"/>
      <c r="I234" s="214"/>
      <c r="J234" s="209"/>
      <c r="K234" s="170"/>
      <c r="L234" s="170"/>
      <c r="M234" s="170"/>
      <c r="N234" s="170"/>
      <c r="O234" s="170"/>
    </row>
    <row r="235" spans="1:15" x14ac:dyDescent="0.3">
      <c r="A235" s="27"/>
      <c r="B235" s="27"/>
      <c r="C235" s="27"/>
      <c r="D235" s="208"/>
      <c r="E235" s="208"/>
      <c r="F235" s="209"/>
      <c r="G235" s="209"/>
      <c r="H235" s="209"/>
      <c r="I235" s="214"/>
      <c r="J235" s="209"/>
      <c r="K235" s="170"/>
      <c r="L235" s="170"/>
      <c r="M235" s="170"/>
      <c r="N235" s="170"/>
      <c r="O235" s="170"/>
    </row>
    <row r="236" spans="1:15" x14ac:dyDescent="0.3">
      <c r="A236" s="27"/>
      <c r="B236" s="27"/>
      <c r="C236" s="27"/>
      <c r="D236" s="208"/>
      <c r="E236" s="208"/>
      <c r="F236" s="209"/>
      <c r="G236" s="209"/>
      <c r="H236" s="209"/>
      <c r="I236" s="214"/>
      <c r="J236" s="209"/>
      <c r="K236" s="170"/>
      <c r="L236" s="170"/>
      <c r="M236" s="170"/>
      <c r="N236" s="170"/>
      <c r="O236" s="170"/>
    </row>
    <row r="237" spans="1:15" x14ac:dyDescent="0.3">
      <c r="A237" s="27"/>
      <c r="B237" s="27"/>
      <c r="C237" s="27"/>
      <c r="D237" s="208"/>
      <c r="E237" s="208"/>
      <c r="F237" s="209"/>
      <c r="G237" s="209"/>
      <c r="H237" s="209"/>
      <c r="I237" s="214"/>
      <c r="J237" s="209"/>
      <c r="K237" s="170"/>
      <c r="L237" s="170"/>
      <c r="M237" s="170"/>
      <c r="N237" s="170"/>
      <c r="O237" s="170"/>
    </row>
    <row r="238" spans="1:15" x14ac:dyDescent="0.3">
      <c r="A238" s="27"/>
      <c r="B238" s="27"/>
      <c r="C238" s="27"/>
      <c r="D238" s="208"/>
      <c r="E238" s="208"/>
      <c r="F238" s="209"/>
      <c r="G238" s="209"/>
      <c r="H238" s="209"/>
      <c r="I238" s="214"/>
      <c r="J238" s="209"/>
      <c r="K238" s="170"/>
      <c r="L238" s="170"/>
      <c r="M238" s="170"/>
      <c r="N238" s="170"/>
      <c r="O238" s="170"/>
    </row>
    <row r="239" spans="1:15" x14ac:dyDescent="0.3">
      <c r="A239" s="27"/>
      <c r="B239" s="27"/>
      <c r="C239" s="27"/>
      <c r="D239" s="208"/>
      <c r="E239" s="208"/>
      <c r="F239" s="209"/>
      <c r="G239" s="209"/>
      <c r="H239" s="209"/>
      <c r="I239" s="214"/>
      <c r="J239" s="209"/>
      <c r="K239" s="170"/>
      <c r="L239" s="170"/>
      <c r="M239" s="170"/>
      <c r="N239" s="170"/>
      <c r="O239" s="170"/>
    </row>
    <row r="240" spans="1:15" x14ac:dyDescent="0.3">
      <c r="A240" s="27"/>
      <c r="B240" s="27"/>
      <c r="C240" s="27"/>
      <c r="D240" s="208"/>
      <c r="E240" s="208"/>
      <c r="F240" s="209"/>
      <c r="G240" s="209"/>
      <c r="H240" s="209"/>
      <c r="I240" s="214"/>
      <c r="J240" s="209"/>
      <c r="K240" s="170"/>
      <c r="L240" s="170"/>
      <c r="M240" s="170"/>
      <c r="N240" s="170"/>
      <c r="O240" s="170"/>
    </row>
    <row r="241" spans="1:15" x14ac:dyDescent="0.3">
      <c r="A241" s="27"/>
      <c r="B241" s="27"/>
      <c r="C241" s="27"/>
      <c r="D241" s="208"/>
      <c r="E241" s="208"/>
      <c r="F241" s="209"/>
      <c r="G241" s="209"/>
      <c r="H241" s="209"/>
      <c r="I241" s="214"/>
      <c r="J241" s="209"/>
      <c r="K241" s="170"/>
      <c r="L241" s="170"/>
      <c r="M241" s="170"/>
      <c r="N241" s="170"/>
      <c r="O241" s="170"/>
    </row>
    <row r="242" spans="1:15" x14ac:dyDescent="0.3">
      <c r="A242" s="27"/>
      <c r="B242" s="27"/>
      <c r="C242" s="27"/>
      <c r="D242" s="208"/>
      <c r="E242" s="208"/>
      <c r="F242" s="209"/>
      <c r="G242" s="209"/>
      <c r="H242" s="209"/>
      <c r="I242" s="214"/>
      <c r="J242" s="209"/>
      <c r="K242" s="170"/>
      <c r="L242" s="170"/>
      <c r="M242" s="170"/>
      <c r="N242" s="170"/>
      <c r="O242" s="170"/>
    </row>
    <row r="243" spans="1:15" x14ac:dyDescent="0.3">
      <c r="A243" s="27"/>
      <c r="B243" s="27"/>
      <c r="C243" s="27"/>
      <c r="D243" s="208"/>
      <c r="E243" s="208"/>
      <c r="F243" s="209"/>
      <c r="G243" s="209"/>
      <c r="H243" s="209"/>
      <c r="I243" s="214"/>
      <c r="J243" s="209"/>
      <c r="K243" s="170"/>
      <c r="L243" s="170"/>
      <c r="M243" s="170"/>
      <c r="N243" s="170"/>
      <c r="O243" s="170"/>
    </row>
    <row r="244" spans="1:15" x14ac:dyDescent="0.3">
      <c r="A244" s="27"/>
      <c r="B244" s="27"/>
      <c r="C244" s="27"/>
      <c r="D244" s="208"/>
      <c r="E244" s="208"/>
      <c r="F244" s="209"/>
      <c r="G244" s="209"/>
      <c r="H244" s="209"/>
      <c r="I244" s="214"/>
      <c r="J244" s="209"/>
      <c r="K244" s="170"/>
      <c r="L244" s="170"/>
      <c r="M244" s="170"/>
      <c r="N244" s="170"/>
      <c r="O244" s="170"/>
    </row>
    <row r="245" spans="1:15" x14ac:dyDescent="0.3">
      <c r="A245" s="27"/>
      <c r="B245" s="27"/>
      <c r="C245" s="27"/>
      <c r="D245" s="208"/>
      <c r="E245" s="208"/>
      <c r="F245" s="209"/>
      <c r="G245" s="209"/>
      <c r="H245" s="209"/>
      <c r="I245" s="214"/>
      <c r="J245" s="209"/>
      <c r="K245" s="170"/>
      <c r="L245" s="170"/>
      <c r="M245" s="170"/>
      <c r="N245" s="170"/>
      <c r="O245" s="170"/>
    </row>
    <row r="246" spans="1:15" x14ac:dyDescent="0.3">
      <c r="A246" s="27"/>
      <c r="B246" s="27"/>
      <c r="C246" s="27"/>
      <c r="D246" s="208"/>
      <c r="E246" s="208"/>
      <c r="F246" s="209"/>
      <c r="G246" s="209"/>
      <c r="H246" s="209"/>
      <c r="I246" s="214"/>
      <c r="J246" s="209"/>
      <c r="K246" s="170"/>
      <c r="L246" s="170"/>
      <c r="M246" s="170"/>
      <c r="N246" s="170"/>
      <c r="O246" s="170"/>
    </row>
    <row r="247" spans="1:15" x14ac:dyDescent="0.3">
      <c r="A247" s="27"/>
      <c r="B247" s="27"/>
      <c r="C247" s="27"/>
      <c r="D247" s="208"/>
      <c r="E247" s="208"/>
      <c r="F247" s="209"/>
      <c r="G247" s="209"/>
      <c r="H247" s="209"/>
      <c r="I247" s="214"/>
      <c r="J247" s="209"/>
      <c r="K247" s="170"/>
      <c r="L247" s="170"/>
      <c r="M247" s="170"/>
      <c r="N247" s="170"/>
      <c r="O247" s="170"/>
    </row>
    <row r="248" spans="1:15" x14ac:dyDescent="0.3">
      <c r="A248" s="27"/>
      <c r="B248" s="27"/>
      <c r="C248" s="27"/>
      <c r="D248" s="208"/>
      <c r="E248" s="208"/>
      <c r="F248" s="209"/>
      <c r="G248" s="209"/>
      <c r="H248" s="209"/>
      <c r="I248" s="214"/>
      <c r="J248" s="209"/>
      <c r="K248" s="170"/>
      <c r="L248" s="170"/>
      <c r="M248" s="170"/>
      <c r="N248" s="170"/>
      <c r="O248" s="170"/>
    </row>
    <row r="249" spans="1:15" x14ac:dyDescent="0.3">
      <c r="A249" s="27"/>
      <c r="B249" s="27"/>
      <c r="C249" s="27"/>
      <c r="D249" s="208"/>
      <c r="E249" s="208"/>
      <c r="F249" s="209"/>
      <c r="G249" s="209"/>
      <c r="H249" s="209"/>
      <c r="I249" s="214"/>
      <c r="J249" s="209"/>
      <c r="K249" s="170"/>
      <c r="L249" s="170"/>
      <c r="M249" s="170"/>
      <c r="N249" s="170"/>
      <c r="O249" s="170"/>
    </row>
    <row r="250" spans="1:15" x14ac:dyDescent="0.3">
      <c r="A250" s="27"/>
      <c r="B250" s="27"/>
      <c r="C250" s="27"/>
      <c r="D250" s="208"/>
      <c r="E250" s="208"/>
      <c r="F250" s="209"/>
      <c r="G250" s="209"/>
      <c r="H250" s="209"/>
      <c r="I250" s="214"/>
      <c r="J250" s="209"/>
      <c r="K250" s="170"/>
      <c r="L250" s="170"/>
      <c r="M250" s="170"/>
      <c r="N250" s="170"/>
      <c r="O250" s="170"/>
    </row>
    <row r="251" spans="1:15" x14ac:dyDescent="0.3">
      <c r="A251" s="27"/>
      <c r="B251" s="27"/>
      <c r="C251" s="27"/>
      <c r="D251" s="208"/>
      <c r="E251" s="208"/>
      <c r="F251" s="209"/>
      <c r="G251" s="209"/>
      <c r="H251" s="209"/>
      <c r="I251" s="214"/>
      <c r="J251" s="209"/>
      <c r="K251" s="170"/>
      <c r="L251" s="170"/>
      <c r="M251" s="170"/>
      <c r="N251" s="170"/>
      <c r="O251" s="170"/>
    </row>
    <row r="252" spans="1:15" x14ac:dyDescent="0.3">
      <c r="A252" s="27"/>
      <c r="B252" s="27"/>
      <c r="C252" s="27"/>
      <c r="D252" s="208"/>
      <c r="E252" s="208"/>
      <c r="F252" s="209"/>
      <c r="G252" s="209"/>
      <c r="H252" s="209"/>
      <c r="I252" s="214"/>
      <c r="J252" s="209"/>
      <c r="K252" s="170"/>
      <c r="L252" s="170"/>
      <c r="M252" s="170"/>
      <c r="N252" s="170"/>
      <c r="O252" s="170"/>
    </row>
    <row r="253" spans="1:15" x14ac:dyDescent="0.3">
      <c r="A253" s="27"/>
      <c r="B253" s="27"/>
      <c r="C253" s="27"/>
      <c r="D253" s="208"/>
      <c r="E253" s="208"/>
      <c r="F253" s="209"/>
      <c r="G253" s="209"/>
      <c r="H253" s="209"/>
      <c r="I253" s="214"/>
      <c r="J253" s="209"/>
      <c r="K253" s="170"/>
      <c r="L253" s="170"/>
      <c r="M253" s="170"/>
      <c r="N253" s="170"/>
      <c r="O253" s="170"/>
    </row>
    <row r="254" spans="1:15" x14ac:dyDescent="0.3">
      <c r="A254" s="27"/>
      <c r="B254" s="27"/>
      <c r="C254" s="27"/>
      <c r="D254" s="208"/>
      <c r="E254" s="208"/>
      <c r="F254" s="209"/>
      <c r="G254" s="209"/>
      <c r="H254" s="209"/>
      <c r="I254" s="214"/>
      <c r="J254" s="209"/>
      <c r="K254" s="170"/>
      <c r="L254" s="170"/>
      <c r="M254" s="170"/>
      <c r="N254" s="170"/>
      <c r="O254" s="170"/>
    </row>
    <row r="255" spans="1:15" x14ac:dyDescent="0.3">
      <c r="A255" s="27"/>
      <c r="B255" s="27"/>
      <c r="C255" s="27"/>
      <c r="D255" s="208"/>
      <c r="E255" s="208"/>
      <c r="F255" s="209"/>
      <c r="G255" s="209"/>
      <c r="H255" s="209"/>
      <c r="I255" s="214"/>
      <c r="J255" s="209"/>
      <c r="K255" s="170"/>
      <c r="L255" s="170"/>
      <c r="M255" s="170"/>
      <c r="N255" s="170"/>
      <c r="O255" s="170"/>
    </row>
    <row r="256" spans="1:15" x14ac:dyDescent="0.3">
      <c r="A256" s="27"/>
      <c r="B256" s="27"/>
      <c r="C256" s="27"/>
      <c r="D256" s="208"/>
      <c r="E256" s="208"/>
      <c r="F256" s="209"/>
      <c r="G256" s="209"/>
      <c r="H256" s="209"/>
      <c r="I256" s="214"/>
      <c r="J256" s="209"/>
      <c r="K256" s="170"/>
      <c r="L256" s="170"/>
      <c r="M256" s="170"/>
      <c r="N256" s="170"/>
      <c r="O256" s="170"/>
    </row>
    <row r="257" spans="1:15" x14ac:dyDescent="0.3">
      <c r="A257" s="27"/>
      <c r="B257" s="27"/>
      <c r="C257" s="27"/>
      <c r="D257" s="208"/>
      <c r="E257" s="208"/>
      <c r="F257" s="209"/>
      <c r="G257" s="209"/>
      <c r="H257" s="209"/>
      <c r="I257" s="214"/>
      <c r="J257" s="209"/>
      <c r="K257" s="170"/>
      <c r="L257" s="170"/>
      <c r="M257" s="170"/>
      <c r="N257" s="170"/>
      <c r="O257" s="170"/>
    </row>
    <row r="258" spans="1:15" x14ac:dyDescent="0.3">
      <c r="A258" s="27"/>
      <c r="B258" s="27"/>
      <c r="C258" s="27"/>
      <c r="D258" s="208"/>
      <c r="E258" s="208"/>
      <c r="F258" s="209"/>
      <c r="G258" s="209"/>
      <c r="H258" s="209"/>
      <c r="I258" s="214"/>
      <c r="J258" s="209"/>
      <c r="K258" s="170"/>
      <c r="L258" s="170"/>
      <c r="M258" s="170"/>
      <c r="N258" s="170"/>
      <c r="O258" s="170"/>
    </row>
    <row r="259" spans="1:15" x14ac:dyDescent="0.3">
      <c r="A259" s="27"/>
      <c r="B259" s="27"/>
      <c r="C259" s="27"/>
      <c r="D259" s="208"/>
      <c r="E259" s="208"/>
      <c r="F259" s="209"/>
      <c r="G259" s="209"/>
      <c r="H259" s="209"/>
      <c r="I259" s="214"/>
      <c r="J259" s="209"/>
      <c r="K259" s="170"/>
      <c r="L259" s="170"/>
      <c r="M259" s="170"/>
      <c r="N259" s="170"/>
      <c r="O259" s="170"/>
    </row>
    <row r="260" spans="1:15" x14ac:dyDescent="0.3">
      <c r="A260" s="27"/>
      <c r="B260" s="27"/>
      <c r="C260" s="27"/>
      <c r="D260" s="208"/>
      <c r="E260" s="208"/>
      <c r="F260" s="209"/>
      <c r="G260" s="209"/>
      <c r="H260" s="209"/>
      <c r="I260" s="214"/>
      <c r="J260" s="209"/>
      <c r="K260" s="170"/>
      <c r="L260" s="170"/>
      <c r="M260" s="170"/>
      <c r="N260" s="170"/>
      <c r="O260" s="170"/>
    </row>
    <row r="261" spans="1:15" x14ac:dyDescent="0.3">
      <c r="A261" s="27"/>
      <c r="B261" s="27"/>
      <c r="C261" s="27"/>
      <c r="D261" s="208"/>
      <c r="E261" s="208"/>
      <c r="F261" s="209"/>
      <c r="G261" s="209"/>
      <c r="H261" s="209"/>
      <c r="I261" s="214"/>
      <c r="J261" s="209"/>
      <c r="K261" s="170"/>
      <c r="L261" s="170"/>
      <c r="M261" s="170"/>
      <c r="N261" s="170"/>
      <c r="O261" s="170"/>
    </row>
    <row r="262" spans="1:15" x14ac:dyDescent="0.3">
      <c r="A262" s="27"/>
      <c r="B262" s="27"/>
      <c r="C262" s="27"/>
      <c r="D262" s="208"/>
      <c r="E262" s="208"/>
      <c r="F262" s="209"/>
      <c r="G262" s="209"/>
      <c r="H262" s="209"/>
      <c r="I262" s="214"/>
      <c r="J262" s="209"/>
      <c r="K262" s="170"/>
      <c r="L262" s="170"/>
      <c r="M262" s="170"/>
      <c r="N262" s="170"/>
      <c r="O262" s="170"/>
    </row>
    <row r="263" spans="1:15" x14ac:dyDescent="0.3">
      <c r="A263" s="27"/>
      <c r="B263" s="27"/>
      <c r="C263" s="27"/>
      <c r="D263" s="208"/>
      <c r="E263" s="208"/>
      <c r="F263" s="209"/>
      <c r="G263" s="209"/>
      <c r="H263" s="209"/>
      <c r="I263" s="214"/>
      <c r="J263" s="209"/>
      <c r="K263" s="170"/>
      <c r="L263" s="170"/>
      <c r="M263" s="170"/>
      <c r="N263" s="170"/>
      <c r="O263" s="170"/>
    </row>
    <row r="264" spans="1:15" x14ac:dyDescent="0.3">
      <c r="A264" s="27"/>
      <c r="B264" s="27"/>
      <c r="C264" s="27"/>
      <c r="D264" s="208"/>
      <c r="E264" s="208"/>
      <c r="F264" s="209"/>
      <c r="G264" s="209"/>
      <c r="H264" s="209"/>
      <c r="I264" s="214"/>
      <c r="J264" s="209"/>
      <c r="K264" s="170"/>
      <c r="L264" s="170"/>
      <c r="M264" s="170"/>
      <c r="N264" s="170"/>
      <c r="O264" s="170"/>
    </row>
    <row r="265" spans="1:15" x14ac:dyDescent="0.3">
      <c r="A265" s="27"/>
      <c r="B265" s="27"/>
      <c r="C265" s="27"/>
      <c r="D265" s="208"/>
      <c r="E265" s="208"/>
      <c r="F265" s="209"/>
      <c r="G265" s="209"/>
      <c r="H265" s="209"/>
      <c r="I265" s="214"/>
      <c r="J265" s="209"/>
      <c r="K265" s="170"/>
      <c r="L265" s="170"/>
      <c r="M265" s="170"/>
      <c r="N265" s="170"/>
      <c r="O265" s="170"/>
    </row>
    <row r="266" spans="1:15" x14ac:dyDescent="0.3">
      <c r="A266" s="27"/>
      <c r="B266" s="27"/>
      <c r="C266" s="27"/>
      <c r="D266" s="208"/>
      <c r="E266" s="208"/>
      <c r="F266" s="209"/>
      <c r="G266" s="209"/>
      <c r="H266" s="209"/>
      <c r="I266" s="214"/>
      <c r="J266" s="209"/>
      <c r="K266" s="170"/>
      <c r="L266" s="170"/>
      <c r="M266" s="170"/>
      <c r="N266" s="170"/>
      <c r="O266" s="170"/>
    </row>
    <row r="267" spans="1:15" x14ac:dyDescent="0.3">
      <c r="A267" s="27"/>
      <c r="B267" s="27"/>
      <c r="C267" s="27"/>
      <c r="D267" s="208"/>
      <c r="E267" s="208"/>
      <c r="F267" s="209"/>
      <c r="G267" s="209"/>
      <c r="H267" s="209"/>
      <c r="I267" s="214"/>
      <c r="J267" s="209"/>
      <c r="K267" s="170"/>
      <c r="L267" s="170"/>
      <c r="M267" s="170"/>
      <c r="N267" s="170"/>
      <c r="O267" s="170"/>
    </row>
    <row r="268" spans="1:15" x14ac:dyDescent="0.3">
      <c r="A268" s="27"/>
      <c r="B268" s="27"/>
      <c r="C268" s="27"/>
      <c r="D268" s="208"/>
      <c r="E268" s="208"/>
      <c r="F268" s="209"/>
      <c r="G268" s="209"/>
      <c r="H268" s="209"/>
      <c r="I268" s="214"/>
      <c r="J268" s="209"/>
      <c r="K268" s="170"/>
      <c r="L268" s="170"/>
      <c r="M268" s="170"/>
      <c r="N268" s="170"/>
      <c r="O268" s="170"/>
    </row>
    <row r="269" spans="1:15" x14ac:dyDescent="0.3">
      <c r="A269" s="27"/>
      <c r="B269" s="27"/>
      <c r="C269" s="27"/>
      <c r="D269" s="208"/>
      <c r="E269" s="208"/>
      <c r="F269" s="209"/>
      <c r="G269" s="209"/>
      <c r="H269" s="209"/>
      <c r="I269" s="214"/>
      <c r="J269" s="209"/>
      <c r="K269" s="170"/>
      <c r="L269" s="170"/>
      <c r="M269" s="170"/>
      <c r="N269" s="170"/>
      <c r="O269" s="170"/>
    </row>
    <row r="270" spans="1:15" x14ac:dyDescent="0.3">
      <c r="A270" s="27"/>
      <c r="B270" s="27"/>
      <c r="C270" s="27"/>
      <c r="D270" s="208"/>
      <c r="E270" s="208"/>
      <c r="F270" s="209"/>
      <c r="G270" s="209"/>
      <c r="H270" s="209"/>
      <c r="I270" s="214"/>
      <c r="J270" s="209"/>
      <c r="K270" s="170"/>
      <c r="L270" s="170"/>
      <c r="M270" s="170"/>
      <c r="N270" s="170"/>
      <c r="O270" s="170"/>
    </row>
    <row r="271" spans="1:15" x14ac:dyDescent="0.3">
      <c r="A271" s="27"/>
      <c r="B271" s="27"/>
      <c r="C271" s="27"/>
      <c r="D271" s="208"/>
      <c r="E271" s="208"/>
      <c r="F271" s="209"/>
      <c r="G271" s="209"/>
      <c r="H271" s="209"/>
      <c r="I271" s="214"/>
      <c r="J271" s="209"/>
      <c r="K271" s="170"/>
      <c r="L271" s="170"/>
      <c r="M271" s="170"/>
      <c r="N271" s="170"/>
      <c r="O271" s="170"/>
    </row>
    <row r="272" spans="1:15" x14ac:dyDescent="0.3">
      <c r="A272" s="27"/>
      <c r="B272" s="27"/>
      <c r="C272" s="27"/>
      <c r="D272" s="208"/>
      <c r="E272" s="208"/>
      <c r="F272" s="209"/>
      <c r="G272" s="209"/>
      <c r="H272" s="209"/>
      <c r="I272" s="214"/>
      <c r="J272" s="209"/>
      <c r="K272" s="170"/>
      <c r="L272" s="170"/>
      <c r="M272" s="170"/>
      <c r="N272" s="170"/>
      <c r="O272" s="170"/>
    </row>
    <row r="273" spans="1:15" x14ac:dyDescent="0.3">
      <c r="A273" s="27"/>
      <c r="B273" s="27"/>
      <c r="C273" s="27"/>
      <c r="D273" s="208"/>
      <c r="E273" s="208"/>
      <c r="F273" s="209"/>
      <c r="G273" s="209"/>
      <c r="H273" s="209"/>
      <c r="I273" s="214"/>
      <c r="J273" s="209"/>
      <c r="K273" s="170"/>
      <c r="L273" s="170"/>
      <c r="M273" s="170"/>
      <c r="N273" s="170"/>
      <c r="O273" s="170"/>
    </row>
    <row r="274" spans="1:15" x14ac:dyDescent="0.3">
      <c r="A274" s="27"/>
      <c r="B274" s="27"/>
      <c r="C274" s="27"/>
      <c r="D274" s="208"/>
      <c r="E274" s="208"/>
      <c r="F274" s="209"/>
      <c r="G274" s="209"/>
      <c r="H274" s="209"/>
      <c r="I274" s="214"/>
      <c r="J274" s="209"/>
      <c r="K274" s="170"/>
      <c r="L274" s="170"/>
      <c r="M274" s="170"/>
      <c r="N274" s="170"/>
      <c r="O274" s="170"/>
    </row>
    <row r="275" spans="1:15" x14ac:dyDescent="0.3">
      <c r="A275" s="27"/>
      <c r="B275" s="27"/>
      <c r="C275" s="27"/>
      <c r="D275" s="208"/>
      <c r="E275" s="208"/>
      <c r="F275" s="209"/>
      <c r="G275" s="209"/>
      <c r="H275" s="209"/>
      <c r="I275" s="214"/>
      <c r="J275" s="209"/>
      <c r="K275" s="170"/>
      <c r="L275" s="170"/>
      <c r="M275" s="170"/>
      <c r="N275" s="170"/>
      <c r="O275" s="170"/>
    </row>
    <row r="276" spans="1:15" x14ac:dyDescent="0.3">
      <c r="A276" s="27"/>
      <c r="B276" s="27"/>
      <c r="C276" s="27"/>
      <c r="D276" s="208"/>
      <c r="E276" s="208"/>
      <c r="F276" s="209"/>
      <c r="G276" s="209"/>
      <c r="H276" s="209"/>
      <c r="I276" s="214"/>
      <c r="J276" s="209"/>
      <c r="K276" s="170"/>
      <c r="L276" s="170"/>
      <c r="M276" s="170"/>
      <c r="N276" s="170"/>
      <c r="O276" s="170"/>
    </row>
    <row r="277" spans="1:15" x14ac:dyDescent="0.3">
      <c r="A277" s="27"/>
      <c r="B277" s="27"/>
      <c r="C277" s="27"/>
      <c r="D277" s="208"/>
      <c r="E277" s="208"/>
      <c r="F277" s="209"/>
      <c r="G277" s="209"/>
      <c r="H277" s="209"/>
      <c r="I277" s="214"/>
      <c r="J277" s="209"/>
      <c r="K277" s="170"/>
      <c r="L277" s="170"/>
      <c r="M277" s="170"/>
      <c r="N277" s="170"/>
      <c r="O277" s="170"/>
    </row>
    <row r="278" spans="1:15" x14ac:dyDescent="0.3">
      <c r="A278" s="27"/>
      <c r="B278" s="27"/>
      <c r="C278" s="27"/>
      <c r="D278" s="208"/>
      <c r="E278" s="208"/>
      <c r="F278" s="209"/>
      <c r="G278" s="209"/>
      <c r="H278" s="209"/>
      <c r="I278" s="214"/>
      <c r="J278" s="209"/>
      <c r="K278" s="170"/>
      <c r="L278" s="170"/>
      <c r="M278" s="170"/>
      <c r="N278" s="170"/>
      <c r="O278" s="170"/>
    </row>
    <row r="279" spans="1:15" x14ac:dyDescent="0.3">
      <c r="A279" s="27"/>
      <c r="B279" s="27"/>
      <c r="C279" s="27"/>
      <c r="D279" s="208"/>
      <c r="E279" s="208"/>
      <c r="F279" s="209"/>
      <c r="G279" s="209"/>
      <c r="H279" s="209"/>
      <c r="I279" s="214"/>
      <c r="J279" s="209"/>
      <c r="K279" s="170"/>
      <c r="L279" s="170"/>
      <c r="M279" s="170"/>
      <c r="N279" s="170"/>
      <c r="O279" s="170"/>
    </row>
  </sheetData>
  <mergeCells count="147">
    <mergeCell ref="A76:A85"/>
    <mergeCell ref="L76:M80"/>
    <mergeCell ref="N76:O81"/>
    <mergeCell ref="L82:O85"/>
    <mergeCell ref="C76:C81"/>
    <mergeCell ref="B76:B81"/>
    <mergeCell ref="C130:C137"/>
    <mergeCell ref="A86:A98"/>
    <mergeCell ref="B86:B93"/>
    <mergeCell ref="C86:C93"/>
    <mergeCell ref="D86:G88"/>
    <mergeCell ref="L86:O88"/>
    <mergeCell ref="D89:G93"/>
    <mergeCell ref="L89:O93"/>
    <mergeCell ref="B94:G98"/>
    <mergeCell ref="L94:O98"/>
    <mergeCell ref="L103:M105"/>
    <mergeCell ref="A117:A140"/>
    <mergeCell ref="D117:G119"/>
    <mergeCell ref="L117:O119"/>
    <mergeCell ref="D120:G124"/>
    <mergeCell ref="L130:O132"/>
    <mergeCell ref="D133:G137"/>
    <mergeCell ref="L133:O137"/>
    <mergeCell ref="B138:G140"/>
    <mergeCell ref="L138:O140"/>
    <mergeCell ref="B130:B137"/>
    <mergeCell ref="B117:B124"/>
    <mergeCell ref="C117:C124"/>
    <mergeCell ref="L40:O43"/>
    <mergeCell ref="L26:O28"/>
    <mergeCell ref="L44:O48"/>
    <mergeCell ref="B19:G21"/>
    <mergeCell ref="G24:G25"/>
    <mergeCell ref="L24:M25"/>
    <mergeCell ref="C14:C18"/>
    <mergeCell ref="A67:A74"/>
    <mergeCell ref="L70:O74"/>
    <mergeCell ref="C67:C69"/>
    <mergeCell ref="L67:O69"/>
    <mergeCell ref="C22:C25"/>
    <mergeCell ref="A14:A28"/>
    <mergeCell ref="B29:B30"/>
    <mergeCell ref="C29:C30"/>
    <mergeCell ref="D29:G30"/>
    <mergeCell ref="L29:O30"/>
    <mergeCell ref="B31:G34"/>
    <mergeCell ref="L31:O34"/>
    <mergeCell ref="A29:A34"/>
    <mergeCell ref="L35:O39"/>
    <mergeCell ref="A53:A65"/>
    <mergeCell ref="A2:A13"/>
    <mergeCell ref="A35:A43"/>
    <mergeCell ref="D2:D4"/>
    <mergeCell ref="A167:A177"/>
    <mergeCell ref="A141:A159"/>
    <mergeCell ref="B156:G159"/>
    <mergeCell ref="C141:C145"/>
    <mergeCell ref="C146:C150"/>
    <mergeCell ref="A44:A52"/>
    <mergeCell ref="D44:G48"/>
    <mergeCell ref="B49:G52"/>
    <mergeCell ref="B164:G165"/>
    <mergeCell ref="B22:B25"/>
    <mergeCell ref="B35:B39"/>
    <mergeCell ref="B40:G43"/>
    <mergeCell ref="G22:G23"/>
    <mergeCell ref="B67:B69"/>
    <mergeCell ref="D76:D81"/>
    <mergeCell ref="B113:G116"/>
    <mergeCell ref="B100:B105"/>
    <mergeCell ref="B14:B18"/>
    <mergeCell ref="E14:G15"/>
    <mergeCell ref="B146:B150"/>
    <mergeCell ref="B160:B163"/>
    <mergeCell ref="L1:O1"/>
    <mergeCell ref="C151:C155"/>
    <mergeCell ref="L100:M102"/>
    <mergeCell ref="B26:G28"/>
    <mergeCell ref="C100:C105"/>
    <mergeCell ref="L49:O52"/>
    <mergeCell ref="E6:G10"/>
    <mergeCell ref="L151:O155"/>
    <mergeCell ref="L146:O150"/>
    <mergeCell ref="C1:H1"/>
    <mergeCell ref="D22:F25"/>
    <mergeCell ref="L106:O109"/>
    <mergeCell ref="L6:M10"/>
    <mergeCell ref="D6:D11"/>
    <mergeCell ref="C2:C11"/>
    <mergeCell ref="D35:G39"/>
    <mergeCell ref="C35:C39"/>
    <mergeCell ref="L12:O13"/>
    <mergeCell ref="B151:B155"/>
    <mergeCell ref="E4:G4"/>
    <mergeCell ref="B2:B11"/>
    <mergeCell ref="C53:C60"/>
    <mergeCell ref="B44:B48"/>
    <mergeCell ref="B82:G85"/>
    <mergeCell ref="C160:C163"/>
    <mergeCell ref="L160:O163"/>
    <mergeCell ref="D141:G145"/>
    <mergeCell ref="B141:B145"/>
    <mergeCell ref="A160:A165"/>
    <mergeCell ref="D100:F105"/>
    <mergeCell ref="A100:A109"/>
    <mergeCell ref="D146:G150"/>
    <mergeCell ref="G100:G102"/>
    <mergeCell ref="D160:G163"/>
    <mergeCell ref="A110:A116"/>
    <mergeCell ref="N100:O105"/>
    <mergeCell ref="B110:B112"/>
    <mergeCell ref="C110:C112"/>
    <mergeCell ref="B106:G109"/>
    <mergeCell ref="D110:G112"/>
    <mergeCell ref="L110:O112"/>
    <mergeCell ref="D151:G155"/>
    <mergeCell ref="G103:G105"/>
    <mergeCell ref="L141:O145"/>
    <mergeCell ref="L120:O124"/>
    <mergeCell ref="B125:G129"/>
    <mergeCell ref="L125:O129"/>
    <mergeCell ref="D130:G132"/>
    <mergeCell ref="N2:O4"/>
    <mergeCell ref="N6:O11"/>
    <mergeCell ref="B70:G74"/>
    <mergeCell ref="D67:G69"/>
    <mergeCell ref="E76:G80"/>
    <mergeCell ref="E2:G3"/>
    <mergeCell ref="L2:M3"/>
    <mergeCell ref="D53:G55"/>
    <mergeCell ref="L53:O55"/>
    <mergeCell ref="C44:C48"/>
    <mergeCell ref="L22:M23"/>
    <mergeCell ref="N22:O25"/>
    <mergeCell ref="B12:G13"/>
    <mergeCell ref="D56:G60"/>
    <mergeCell ref="L56:O60"/>
    <mergeCell ref="B61:G65"/>
    <mergeCell ref="L61:O65"/>
    <mergeCell ref="N14:O18"/>
    <mergeCell ref="L16:M18"/>
    <mergeCell ref="B53:B60"/>
    <mergeCell ref="D14:D18"/>
    <mergeCell ref="L14:M15"/>
    <mergeCell ref="E16:G18"/>
    <mergeCell ref="L19:O21"/>
  </mergeCells>
  <pageMargins left="0.25" right="0.25" top="0.75" bottom="0.75" header="0.3" footer="0.3"/>
  <pageSetup paperSize="9" scale="60" fitToHeight="0" orientation="landscape" horizontalDpi="1200" verticalDpi="1200" r:id="rId1"/>
  <rowBreaks count="2" manualBreakCount="2">
    <brk id="75" max="14" man="1"/>
    <brk id="1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  <pageSetUpPr fitToPage="1"/>
  </sheetPr>
  <dimension ref="A1:K288"/>
  <sheetViews>
    <sheetView view="pageBreakPreview" zoomScale="90" zoomScaleSheetLayoutView="90" workbookViewId="0">
      <selection activeCell="G41" sqref="G41"/>
    </sheetView>
  </sheetViews>
  <sheetFormatPr defaultRowHeight="15.6" x14ac:dyDescent="0.3"/>
  <cols>
    <col min="1" max="1" width="12.109375" style="262" customWidth="1"/>
    <col min="2" max="2" width="18.5546875" customWidth="1"/>
    <col min="3" max="3" width="5.5546875" style="7" customWidth="1"/>
    <col min="4" max="4" width="23.6640625" style="176" customWidth="1"/>
    <col min="5" max="5" width="21.5546875" style="176" customWidth="1"/>
    <col min="6" max="6" width="15.6640625" style="185" customWidth="1"/>
    <col min="7" max="7" width="69.88671875" style="185" customWidth="1"/>
    <col min="8" max="8" width="9.109375" style="185" customWidth="1"/>
    <col min="9" max="9" width="8.88671875" style="186" customWidth="1"/>
    <col min="10" max="10" width="20.88671875" style="169" bestFit="1" customWidth="1"/>
    <col min="11" max="11" width="17.33203125" style="169" bestFit="1" customWidth="1"/>
  </cols>
  <sheetData>
    <row r="1" spans="1:11" ht="42" thickBot="1" x14ac:dyDescent="0.35">
      <c r="A1" s="261" t="s">
        <v>37</v>
      </c>
      <c r="B1" s="19" t="s">
        <v>48</v>
      </c>
      <c r="C1" s="621" t="s">
        <v>662</v>
      </c>
      <c r="D1" s="621"/>
      <c r="E1" s="622"/>
      <c r="F1" s="623"/>
      <c r="G1" s="63" t="s">
        <v>41</v>
      </c>
      <c r="H1" s="63" t="s">
        <v>40</v>
      </c>
      <c r="I1" s="146" t="s">
        <v>530</v>
      </c>
      <c r="J1" s="814" t="s">
        <v>531</v>
      </c>
      <c r="K1" s="815"/>
    </row>
    <row r="2" spans="1:11" ht="25.5" customHeight="1" x14ac:dyDescent="0.3">
      <c r="A2" s="847" t="s">
        <v>53</v>
      </c>
      <c r="B2" s="752" t="s">
        <v>657</v>
      </c>
      <c r="C2" s="735" t="s">
        <v>481</v>
      </c>
      <c r="D2" s="580" t="s">
        <v>56</v>
      </c>
      <c r="E2" s="581"/>
      <c r="F2" s="496" t="s">
        <v>116</v>
      </c>
      <c r="G2" s="268" t="s">
        <v>930</v>
      </c>
      <c r="H2" s="268">
        <v>2</v>
      </c>
      <c r="I2" s="268"/>
      <c r="J2" s="837">
        <f>VLOOKUP(D2,'Весь прайс лист'!B:E,4,FALSE)</f>
        <v>34900</v>
      </c>
      <c r="K2" s="838"/>
    </row>
    <row r="3" spans="1:11" s="7" customFormat="1" ht="15" customHeight="1" x14ac:dyDescent="0.3">
      <c r="A3" s="848"/>
      <c r="B3" s="753"/>
      <c r="C3" s="736"/>
      <c r="D3" s="582"/>
      <c r="E3" s="583"/>
      <c r="F3" s="499" t="s">
        <v>783</v>
      </c>
      <c r="G3" s="272" t="str">
        <f>VLOOKUP(F3,'Весь прайс лист'!B:C,2,FALSE)</f>
        <v>Блок управления MC800</v>
      </c>
      <c r="H3" s="272">
        <v>1</v>
      </c>
      <c r="I3" s="272">
        <f>VLOOKUP(F3,'Весь прайс лист'!B:E,4,FALSE)</f>
        <v>10250</v>
      </c>
      <c r="J3" s="839"/>
      <c r="K3" s="840"/>
    </row>
    <row r="4" spans="1:11" s="7" customFormat="1" ht="15" customHeight="1" x14ac:dyDescent="0.3">
      <c r="A4" s="848"/>
      <c r="B4" s="753"/>
      <c r="C4" s="736"/>
      <c r="D4" s="582"/>
      <c r="E4" s="583"/>
      <c r="F4" s="499" t="s">
        <v>841</v>
      </c>
      <c r="G4" s="272" t="str">
        <f>VLOOKUP(F4,'Весь прайс лист'!B:C,2,FALSE)</f>
        <v>Приемник OXIBD с обратной связью</v>
      </c>
      <c r="H4" s="272">
        <v>1</v>
      </c>
      <c r="I4" s="272">
        <f>VLOOKUP(F4,'Весь прайс лист'!B:E,4,FALSE)</f>
        <v>3900</v>
      </c>
      <c r="J4" s="839"/>
      <c r="K4" s="840"/>
    </row>
    <row r="5" spans="1:11" s="7" customFormat="1" ht="15.75" customHeight="1" thickBot="1" x14ac:dyDescent="0.35">
      <c r="A5" s="848"/>
      <c r="B5" s="753"/>
      <c r="C5" s="736"/>
      <c r="D5" s="584"/>
      <c r="E5" s="585"/>
      <c r="F5" s="526" t="s">
        <v>246</v>
      </c>
      <c r="G5" s="276" t="str">
        <f>VLOOKUP(F5,'Весь прайс лист'!B:C,2,FALSE)</f>
        <v>Пульт управления ERA FLOR FLO2RE</v>
      </c>
      <c r="H5" s="276">
        <v>2</v>
      </c>
      <c r="I5" s="276">
        <f>VLOOKUP(F5,'Весь прайс лист'!B:E,4,FALSE)</f>
        <v>1690</v>
      </c>
      <c r="J5" s="841"/>
      <c r="K5" s="842"/>
    </row>
    <row r="6" spans="1:11" ht="14.4" x14ac:dyDescent="0.3">
      <c r="A6" s="848"/>
      <c r="B6" s="669" t="s">
        <v>483</v>
      </c>
      <c r="C6" s="670"/>
      <c r="D6" s="670"/>
      <c r="E6" s="882"/>
      <c r="F6" s="59" t="s">
        <v>668</v>
      </c>
      <c r="G6" s="59" t="str">
        <f>VLOOKUP(F6,'Весь прайс лист'!B:C,2,FALSE)</f>
        <v>Лампа сигнальная с антенной, 230В ELAC</v>
      </c>
      <c r="H6" s="51"/>
      <c r="I6" s="148">
        <f>VLOOKUP(F6,'Весь прайс лист'!B:E,4,FALSE)</f>
        <v>3150</v>
      </c>
      <c r="J6" s="828"/>
      <c r="K6" s="829"/>
    </row>
    <row r="7" spans="1:11" ht="14.4" x14ac:dyDescent="0.3">
      <c r="A7" s="848"/>
      <c r="B7" s="643"/>
      <c r="C7" s="644"/>
      <c r="D7" s="644"/>
      <c r="E7" s="859"/>
      <c r="F7" s="60" t="s">
        <v>57</v>
      </c>
      <c r="G7" s="60" t="str">
        <f>VLOOKUP(F7,'Весь прайс лист'!B:C,2,FALSE)</f>
        <v>Цифровой переключатель FLOR EDSW</v>
      </c>
      <c r="H7" s="37"/>
      <c r="I7" s="124">
        <f>VLOOKUP(F7,'Весь прайс лист'!B:E,4,FALSE)</f>
        <v>7400</v>
      </c>
      <c r="J7" s="830"/>
      <c r="K7" s="831"/>
    </row>
    <row r="8" spans="1:11" ht="14.4" x14ac:dyDescent="0.3">
      <c r="A8" s="848"/>
      <c r="B8" s="643"/>
      <c r="C8" s="644"/>
      <c r="D8" s="644"/>
      <c r="E8" s="859"/>
      <c r="F8" s="61" t="s">
        <v>14</v>
      </c>
      <c r="G8" s="61" t="str">
        <f>VLOOKUP(F8,'Весь прайс лист'!B:C,2,FALSE)</f>
        <v>Электромеханический замок вертикальный, 12В PLA10</v>
      </c>
      <c r="H8" s="38"/>
      <c r="I8" s="125">
        <f>VLOOKUP(F8,'Весь прайс лист'!B:E,4,FALSE)</f>
        <v>9300</v>
      </c>
      <c r="J8" s="830"/>
      <c r="K8" s="831"/>
    </row>
    <row r="9" spans="1:11" ht="15" thickBot="1" x14ac:dyDescent="0.35">
      <c r="A9" s="849"/>
      <c r="B9" s="646"/>
      <c r="C9" s="647"/>
      <c r="D9" s="647"/>
      <c r="E9" s="860"/>
      <c r="F9" s="260" t="s">
        <v>15</v>
      </c>
      <c r="G9" s="260" t="str">
        <f>VLOOKUP(F9,'Весь прайс лист'!B:C,2,FALSE)</f>
        <v>Электромеханический замок горизонтальный, 12В PLA11</v>
      </c>
      <c r="H9" s="43"/>
      <c r="I9" s="154">
        <f>VLOOKUP(F9,'Весь прайс лист'!B:E,4,FALSE)</f>
        <v>9300</v>
      </c>
      <c r="J9" s="832"/>
      <c r="K9" s="833"/>
    </row>
    <row r="10" spans="1:11" s="7" customFormat="1" ht="18.600000000000001" thickBot="1" x14ac:dyDescent="0.35">
      <c r="A10" s="523"/>
      <c r="B10" s="252"/>
      <c r="C10" s="253"/>
      <c r="D10" s="253"/>
      <c r="E10" s="253"/>
      <c r="F10" s="259"/>
      <c r="G10" s="259"/>
      <c r="H10" s="102"/>
      <c r="I10" s="149"/>
      <c r="J10" s="256"/>
      <c r="K10" s="257"/>
    </row>
    <row r="11" spans="1:11" s="7" customFormat="1" ht="15" customHeight="1" x14ac:dyDescent="0.3">
      <c r="A11" s="847" t="s">
        <v>54</v>
      </c>
      <c r="B11" s="677" t="s">
        <v>656</v>
      </c>
      <c r="C11" s="742" t="s">
        <v>481</v>
      </c>
      <c r="D11" s="580" t="s">
        <v>29</v>
      </c>
      <c r="E11" s="581"/>
      <c r="F11" s="496" t="s">
        <v>194</v>
      </c>
      <c r="G11" s="268" t="str">
        <f>VLOOKUP(F11,'Весь прайс лист'!B:C,2,FALSE)</f>
        <v>Привод для распашных ворот WG4024</v>
      </c>
      <c r="H11" s="268">
        <v>2</v>
      </c>
      <c r="I11" s="298">
        <f>VLOOKUP(F11,'Весь прайс лист'!B:E,4,FALSE)</f>
        <v>12750</v>
      </c>
      <c r="J11" s="667">
        <f>VLOOKUP(D11,'Весь прайс лист'!B:E,4,FALSE)</f>
        <v>35900</v>
      </c>
      <c r="K11" s="662"/>
    </row>
    <row r="12" spans="1:11" s="7" customFormat="1" ht="25.5" customHeight="1" x14ac:dyDescent="0.3">
      <c r="A12" s="848"/>
      <c r="B12" s="678"/>
      <c r="C12" s="665"/>
      <c r="D12" s="582"/>
      <c r="E12" s="583"/>
      <c r="F12" s="499" t="s">
        <v>931</v>
      </c>
      <c r="G12" s="272" t="str">
        <f>VLOOKUP(F12,'Весь прайс лист'!B:C,2,FALSE)</f>
        <v>Блок управления MC424L, встроенный радиоприемник на 100 пультов, SM-разъем</v>
      </c>
      <c r="H12" s="272">
        <v>1</v>
      </c>
      <c r="I12" s="299">
        <f>VLOOKUP(F12,'Весь прайс лист'!B:E,4,FALSE)</f>
        <v>14150</v>
      </c>
      <c r="J12" s="741"/>
      <c r="K12" s="734"/>
    </row>
    <row r="13" spans="1:11" s="7" customFormat="1" ht="15.75" customHeight="1" thickBot="1" x14ac:dyDescent="0.35">
      <c r="A13" s="848"/>
      <c r="B13" s="678"/>
      <c r="C13" s="665"/>
      <c r="D13" s="582"/>
      <c r="E13" s="583"/>
      <c r="F13" s="527" t="s">
        <v>246</v>
      </c>
      <c r="G13" s="482" t="s">
        <v>396</v>
      </c>
      <c r="H13" s="482">
        <v>2</v>
      </c>
      <c r="I13" s="483">
        <v>1450</v>
      </c>
      <c r="J13" s="741"/>
      <c r="K13" s="734"/>
    </row>
    <row r="14" spans="1:11" s="7" customFormat="1" ht="18.75" customHeight="1" x14ac:dyDescent="0.3">
      <c r="A14" s="848"/>
      <c r="B14" s="678"/>
      <c r="C14" s="665"/>
      <c r="D14" s="605" t="s">
        <v>988</v>
      </c>
      <c r="E14" s="606"/>
      <c r="F14" s="501" t="s">
        <v>194</v>
      </c>
      <c r="G14" s="486" t="str">
        <f>VLOOKUP(F14,'Весь прайс лист'!B:C,2,FALSE)</f>
        <v>Привод для распашных ворот WG4024</v>
      </c>
      <c r="H14" s="486">
        <v>2</v>
      </c>
      <c r="I14" s="487">
        <f>VLOOKUP(F14,'Весь прайс лист'!B:E,4,FALSE)</f>
        <v>12750</v>
      </c>
      <c r="J14" s="564">
        <f>VLOOKUP(D14,'Весь прайс лист'!B:E,4,FALSE)</f>
        <v>37900</v>
      </c>
      <c r="K14" s="565"/>
    </row>
    <row r="15" spans="1:11" s="7" customFormat="1" ht="18.75" customHeight="1" x14ac:dyDescent="0.3">
      <c r="A15" s="848"/>
      <c r="B15" s="678"/>
      <c r="C15" s="665"/>
      <c r="D15" s="607"/>
      <c r="E15" s="608"/>
      <c r="F15" s="502" t="s">
        <v>931</v>
      </c>
      <c r="G15" s="469" t="str">
        <f>VLOOKUP(F15,'Весь прайс лист'!B:C,2,FALSE)</f>
        <v>Блок управления MC424L, встроенный радиоприемник на 100 пультов, SM-разъем</v>
      </c>
      <c r="H15" s="468">
        <v>1</v>
      </c>
      <c r="I15" s="484">
        <f>VLOOKUP(F15,'Весь прайс лист'!B:E,4,FALSE)</f>
        <v>14150</v>
      </c>
      <c r="J15" s="566"/>
      <c r="K15" s="567"/>
    </row>
    <row r="16" spans="1:11" s="7" customFormat="1" ht="15" customHeight="1" x14ac:dyDescent="0.3">
      <c r="A16" s="848"/>
      <c r="B16" s="678"/>
      <c r="C16" s="665"/>
      <c r="D16" s="607"/>
      <c r="E16" s="608"/>
      <c r="F16" s="502" t="s">
        <v>814</v>
      </c>
      <c r="G16" s="469" t="str">
        <f>VLOOKUP(F16,'Весь прайс лист'!B:C,2,FALSE)</f>
        <v>Пульт управления ERA ONE ON3EBD с обратной связью</v>
      </c>
      <c r="H16" s="469">
        <v>2</v>
      </c>
      <c r="I16" s="484">
        <f>VLOOKUP(F16,'Весь прайс лист'!B:E,4,FALSE)</f>
        <v>1890</v>
      </c>
      <c r="J16" s="566"/>
      <c r="K16" s="567"/>
    </row>
    <row r="17" spans="1:11" s="7" customFormat="1" ht="15" customHeight="1" x14ac:dyDescent="0.3">
      <c r="A17" s="848"/>
      <c r="B17" s="678"/>
      <c r="C17" s="665"/>
      <c r="D17" s="607"/>
      <c r="E17" s="608"/>
      <c r="F17" s="502" t="s">
        <v>841</v>
      </c>
      <c r="G17" s="469" t="str">
        <f>VLOOKUP(F17,'Весь прайс лист'!B:C,2,FALSE)</f>
        <v>Приемник OXIBD с обратной связью</v>
      </c>
      <c r="H17" s="469">
        <v>1</v>
      </c>
      <c r="I17" s="484">
        <f>VLOOKUP(F17,'Весь прайс лист'!B:E,4,FALSE)</f>
        <v>3900</v>
      </c>
      <c r="J17" s="566"/>
      <c r="K17" s="567"/>
    </row>
    <row r="18" spans="1:11" s="7" customFormat="1" ht="15" customHeight="1" x14ac:dyDescent="0.3">
      <c r="A18" s="848"/>
      <c r="B18" s="678"/>
      <c r="C18" s="665"/>
      <c r="D18" s="607"/>
      <c r="E18" s="608"/>
      <c r="F18" s="505" t="s">
        <v>94</v>
      </c>
      <c r="G18" s="469" t="str">
        <f>VLOOKUP(F18,'Весь прайс лист'!B:C,2,FALSE)</f>
        <v>Фотоэлементы Medium EPM</v>
      </c>
      <c r="H18" s="469">
        <v>1</v>
      </c>
      <c r="I18" s="484">
        <f>VLOOKUP(F18,'Весь прайс лист'!B:E,4,FALSE)</f>
        <v>4650</v>
      </c>
      <c r="J18" s="566"/>
      <c r="K18" s="567"/>
    </row>
    <row r="19" spans="1:11" s="7" customFormat="1" ht="15.75" customHeight="1" thickBot="1" x14ac:dyDescent="0.35">
      <c r="A19" s="848"/>
      <c r="B19" s="713"/>
      <c r="C19" s="666"/>
      <c r="D19" s="609"/>
      <c r="E19" s="610"/>
      <c r="F19" s="528" t="s">
        <v>669</v>
      </c>
      <c r="G19" s="470" t="str">
        <f>VLOOKUP(F19,'Весь прайс лист'!B:C,2,FALSE)</f>
        <v>Лампа сигнальная с антенной 12В/24В ELDC</v>
      </c>
      <c r="H19" s="470">
        <v>1</v>
      </c>
      <c r="I19" s="485">
        <f>VLOOKUP(F19,'Весь прайс лист'!B:E,4,FALSE)</f>
        <v>3150</v>
      </c>
      <c r="J19" s="568"/>
      <c r="K19" s="569"/>
    </row>
    <row r="20" spans="1:11" s="7" customFormat="1" ht="14.4" x14ac:dyDescent="0.3">
      <c r="A20" s="848"/>
      <c r="B20" s="669" t="s">
        <v>484</v>
      </c>
      <c r="C20" s="670"/>
      <c r="D20" s="670"/>
      <c r="E20" s="670"/>
      <c r="F20" s="103" t="s">
        <v>14</v>
      </c>
      <c r="G20" s="103" t="str">
        <f>VLOOKUP(F20,'Весь прайс лист'!B:C,2,FALSE)</f>
        <v>Электромеханический замок вертикальный, 12В PLA10</v>
      </c>
      <c r="H20" s="52"/>
      <c r="I20" s="139">
        <f>VLOOKUP(F20,'Весь прайс лист'!B:E,4,FALSE)</f>
        <v>9300</v>
      </c>
      <c r="J20" s="180"/>
      <c r="K20" s="181"/>
    </row>
    <row r="21" spans="1:11" s="7" customFormat="1" ht="14.4" x14ac:dyDescent="0.3">
      <c r="A21" s="848"/>
      <c r="B21" s="643"/>
      <c r="C21" s="644"/>
      <c r="D21" s="644"/>
      <c r="E21" s="644"/>
      <c r="F21" s="40" t="s">
        <v>15</v>
      </c>
      <c r="G21" s="40" t="str">
        <f>VLOOKUP(F21,'Весь прайс лист'!B:C,2,FALSE)</f>
        <v>Электромеханический замок горизонтальный, 12В PLA11</v>
      </c>
      <c r="H21" s="40"/>
      <c r="I21" s="127">
        <f>VLOOKUP(F21,'Весь прайс лист'!B:E,4,FALSE)</f>
        <v>9300</v>
      </c>
      <c r="J21" s="182"/>
      <c r="K21" s="150"/>
    </row>
    <row r="22" spans="1:11" s="7" customFormat="1" ht="14.4" x14ac:dyDescent="0.3">
      <c r="A22" s="848"/>
      <c r="B22" s="643"/>
      <c r="C22" s="644"/>
      <c r="D22" s="644"/>
      <c r="E22" s="644"/>
      <c r="F22" s="40" t="s">
        <v>57</v>
      </c>
      <c r="G22" s="40" t="str">
        <f>VLOOKUP(F22,'Весь прайс лист'!B:C,2,FALSE)</f>
        <v>Цифровой переключатель FLOR EDSW</v>
      </c>
      <c r="H22" s="40"/>
      <c r="I22" s="127">
        <f>VLOOKUP(F22,'Весь прайс лист'!B:E,4,FALSE)</f>
        <v>7400</v>
      </c>
      <c r="J22" s="182"/>
      <c r="K22" s="150"/>
    </row>
    <row r="23" spans="1:11" s="7" customFormat="1" ht="15" thickBot="1" x14ac:dyDescent="0.35">
      <c r="A23" s="848"/>
      <c r="B23" s="646"/>
      <c r="C23" s="647"/>
      <c r="D23" s="647"/>
      <c r="E23" s="647"/>
      <c r="F23" s="44" t="s">
        <v>947</v>
      </c>
      <c r="G23" s="44" t="str">
        <f>VLOOKUP(F23,'Весь прайс лист'!B:C,2,FALSE)</f>
        <v>Аккумуляторная батарея PS324</v>
      </c>
      <c r="H23" s="44"/>
      <c r="I23" s="130">
        <f>VLOOKUP(F23,'Весь прайс лист'!B:E,4,FALSE)</f>
        <v>7500</v>
      </c>
      <c r="J23" s="183"/>
      <c r="K23" s="184"/>
    </row>
    <row r="24" spans="1:11" s="7" customFormat="1" ht="15" customHeight="1" x14ac:dyDescent="0.3">
      <c r="A24" s="847" t="s">
        <v>54</v>
      </c>
      <c r="B24" s="677" t="s">
        <v>654</v>
      </c>
      <c r="C24" s="742" t="s">
        <v>481</v>
      </c>
      <c r="D24" s="580" t="s">
        <v>30</v>
      </c>
      <c r="E24" s="581"/>
      <c r="F24" s="496" t="s">
        <v>197</v>
      </c>
      <c r="G24" s="268" t="str">
        <f>VLOOKUP(F24,'Весь прайс лист'!B:C,2,FALSE)</f>
        <v>Привод для распашных ворот WG5024</v>
      </c>
      <c r="H24" s="268">
        <v>2</v>
      </c>
      <c r="I24" s="298">
        <f>VLOOKUP(F24,'Весь прайс лист'!B:E,4,FALSE)</f>
        <v>14300</v>
      </c>
      <c r="J24" s="667">
        <f>VLOOKUP(D24,'Весь прайс лист'!B:E,4,FALSE)</f>
        <v>36900</v>
      </c>
      <c r="K24" s="662"/>
    </row>
    <row r="25" spans="1:11" s="7" customFormat="1" ht="25.5" customHeight="1" x14ac:dyDescent="0.3">
      <c r="A25" s="848"/>
      <c r="B25" s="678"/>
      <c r="C25" s="665"/>
      <c r="D25" s="582"/>
      <c r="E25" s="583"/>
      <c r="F25" s="499" t="s">
        <v>931</v>
      </c>
      <c r="G25" s="272" t="str">
        <f>VLOOKUP(F25,'Весь прайс лист'!B:C,2,FALSE)</f>
        <v>Блок управления MC424L, встроенный радиоприемник на 100 пультов, SM-разъем</v>
      </c>
      <c r="H25" s="272">
        <v>1</v>
      </c>
      <c r="I25" s="299">
        <f>VLOOKUP(F25,'Весь прайс лист'!B:E,4,FALSE)</f>
        <v>14150</v>
      </c>
      <c r="J25" s="741"/>
      <c r="K25" s="734"/>
    </row>
    <row r="26" spans="1:11" s="7" customFormat="1" ht="15.75" customHeight="1" thickBot="1" x14ac:dyDescent="0.35">
      <c r="A26" s="848"/>
      <c r="B26" s="678"/>
      <c r="C26" s="665"/>
      <c r="D26" s="582"/>
      <c r="E26" s="583"/>
      <c r="F26" s="527" t="s">
        <v>246</v>
      </c>
      <c r="G26" s="272" t="str">
        <f>VLOOKUP(F26,'Весь прайс лист'!B:C,2,FALSE)</f>
        <v>Пульт управления ERA FLOR FLO2RE</v>
      </c>
      <c r="H26" s="482">
        <v>2</v>
      </c>
      <c r="I26" s="483">
        <v>1450</v>
      </c>
      <c r="J26" s="741"/>
      <c r="K26" s="734"/>
    </row>
    <row r="27" spans="1:11" s="7" customFormat="1" ht="18.75" customHeight="1" x14ac:dyDescent="0.3">
      <c r="A27" s="848"/>
      <c r="B27" s="678"/>
      <c r="C27" s="665"/>
      <c r="D27" s="605" t="s">
        <v>989</v>
      </c>
      <c r="E27" s="606"/>
      <c r="F27" s="501" t="s">
        <v>197</v>
      </c>
      <c r="G27" s="486" t="str">
        <f>VLOOKUP(F27,'Весь прайс лист'!B:C,2,FALSE)</f>
        <v>Привод для распашных ворот WG5024</v>
      </c>
      <c r="H27" s="486">
        <v>2</v>
      </c>
      <c r="I27" s="487">
        <f>VLOOKUP(F27,'Весь прайс лист'!B:E,4,FALSE)</f>
        <v>14300</v>
      </c>
      <c r="J27" s="564">
        <f>VLOOKUP(D27,'Весь прайс лист'!B:E,4,FALSE)</f>
        <v>38900</v>
      </c>
      <c r="K27" s="565"/>
    </row>
    <row r="28" spans="1:11" s="7" customFormat="1" ht="18.75" customHeight="1" x14ac:dyDescent="0.3">
      <c r="A28" s="848"/>
      <c r="B28" s="678"/>
      <c r="C28" s="665"/>
      <c r="D28" s="607"/>
      <c r="E28" s="608"/>
      <c r="F28" s="502" t="s">
        <v>931</v>
      </c>
      <c r="G28" s="469" t="str">
        <f>VLOOKUP(F28,'Весь прайс лист'!B:C,2,FALSE)</f>
        <v>Блок управления MC424L, встроенный радиоприемник на 100 пультов, SM-разъем</v>
      </c>
      <c r="H28" s="468">
        <v>1</v>
      </c>
      <c r="I28" s="484">
        <f>VLOOKUP(F28,'Весь прайс лист'!B:E,4,FALSE)</f>
        <v>14150</v>
      </c>
      <c r="J28" s="566"/>
      <c r="K28" s="567"/>
    </row>
    <row r="29" spans="1:11" s="7" customFormat="1" ht="18.75" customHeight="1" x14ac:dyDescent="0.3">
      <c r="A29" s="848"/>
      <c r="B29" s="678"/>
      <c r="C29" s="665"/>
      <c r="D29" s="607"/>
      <c r="E29" s="608"/>
      <c r="F29" s="502" t="s">
        <v>814</v>
      </c>
      <c r="G29" s="469" t="str">
        <f>VLOOKUP(F29,'Весь прайс лист'!B:C,2,FALSE)</f>
        <v>Пульт управления ERA ONE ON3EBD с обратной связью</v>
      </c>
      <c r="H29" s="469">
        <v>2</v>
      </c>
      <c r="I29" s="484">
        <f>VLOOKUP(F29,'Весь прайс лист'!B:E,4,FALSE)</f>
        <v>1890</v>
      </c>
      <c r="J29" s="566"/>
      <c r="K29" s="567"/>
    </row>
    <row r="30" spans="1:11" s="7" customFormat="1" ht="18.75" customHeight="1" x14ac:dyDescent="0.3">
      <c r="A30" s="848"/>
      <c r="B30" s="678"/>
      <c r="C30" s="665"/>
      <c r="D30" s="607"/>
      <c r="E30" s="608"/>
      <c r="F30" s="502" t="s">
        <v>841</v>
      </c>
      <c r="G30" s="469" t="str">
        <f>VLOOKUP(F30,'Весь прайс лист'!B:C,2,FALSE)</f>
        <v>Приемник OXIBD с обратной связью</v>
      </c>
      <c r="H30" s="469">
        <v>1</v>
      </c>
      <c r="I30" s="484">
        <f>VLOOKUP(F30,'Весь прайс лист'!B:E,4,FALSE)</f>
        <v>3900</v>
      </c>
      <c r="J30" s="566"/>
      <c r="K30" s="567"/>
    </row>
    <row r="31" spans="1:11" s="7" customFormat="1" ht="18.75" customHeight="1" x14ac:dyDescent="0.3">
      <c r="A31" s="848"/>
      <c r="B31" s="678"/>
      <c r="C31" s="665"/>
      <c r="D31" s="607"/>
      <c r="E31" s="608"/>
      <c r="F31" s="505" t="s">
        <v>94</v>
      </c>
      <c r="G31" s="469" t="str">
        <f>VLOOKUP(F31,'Весь прайс лист'!B:C,2,FALSE)</f>
        <v>Фотоэлементы Medium EPM</v>
      </c>
      <c r="H31" s="469">
        <v>1</v>
      </c>
      <c r="I31" s="484">
        <f>VLOOKUP(F31,'Весь прайс лист'!B:E,4,FALSE)</f>
        <v>4650</v>
      </c>
      <c r="J31" s="566"/>
      <c r="K31" s="567"/>
    </row>
    <row r="32" spans="1:11" s="7" customFormat="1" ht="19.5" customHeight="1" thickBot="1" x14ac:dyDescent="0.35">
      <c r="A32" s="848"/>
      <c r="B32" s="713"/>
      <c r="C32" s="666"/>
      <c r="D32" s="609"/>
      <c r="E32" s="610"/>
      <c r="F32" s="528" t="s">
        <v>669</v>
      </c>
      <c r="G32" s="470" t="str">
        <f>VLOOKUP(F32,'Весь прайс лист'!B:C,2,FALSE)</f>
        <v>Лампа сигнальная с антенной 12В/24В ELDC</v>
      </c>
      <c r="H32" s="470">
        <v>1</v>
      </c>
      <c r="I32" s="485">
        <f>VLOOKUP(F32,'Весь прайс лист'!B:E,4,FALSE)</f>
        <v>3150</v>
      </c>
      <c r="J32" s="568"/>
      <c r="K32" s="569"/>
    </row>
    <row r="33" spans="1:11" s="7" customFormat="1" ht="14.4" x14ac:dyDescent="0.3">
      <c r="A33" s="848"/>
      <c r="B33" s="669" t="s">
        <v>484</v>
      </c>
      <c r="C33" s="670"/>
      <c r="D33" s="670"/>
      <c r="E33" s="670"/>
      <c r="F33" s="103" t="s">
        <v>14</v>
      </c>
      <c r="G33" s="103" t="str">
        <f>VLOOKUP(F33,'Весь прайс лист'!B:C,2,FALSE)</f>
        <v>Электромеханический замок вертикальный, 12В PLA10</v>
      </c>
      <c r="H33" s="52"/>
      <c r="I33" s="139">
        <f>VLOOKUP(F33,'Весь прайс лист'!B:E,4,FALSE)</f>
        <v>9300</v>
      </c>
      <c r="J33" s="446"/>
      <c r="K33" s="440"/>
    </row>
    <row r="34" spans="1:11" s="7" customFormat="1" ht="14.4" x14ac:dyDescent="0.3">
      <c r="A34" s="848"/>
      <c r="B34" s="643"/>
      <c r="C34" s="644"/>
      <c r="D34" s="644"/>
      <c r="E34" s="644"/>
      <c r="F34" s="40" t="s">
        <v>15</v>
      </c>
      <c r="G34" s="40" t="str">
        <f>VLOOKUP(F34,'Весь прайс лист'!B:C,2,FALSE)</f>
        <v>Электромеханический замок горизонтальный, 12В PLA11</v>
      </c>
      <c r="H34" s="40"/>
      <c r="I34" s="127">
        <f>VLOOKUP(F34,'Весь прайс лист'!B:E,4,FALSE)</f>
        <v>9300</v>
      </c>
      <c r="J34" s="447"/>
      <c r="K34" s="442"/>
    </row>
    <row r="35" spans="1:11" s="7" customFormat="1" ht="14.4" x14ac:dyDescent="0.3">
      <c r="A35" s="848"/>
      <c r="B35" s="643"/>
      <c r="C35" s="644"/>
      <c r="D35" s="644"/>
      <c r="E35" s="644"/>
      <c r="F35" s="40" t="s">
        <v>57</v>
      </c>
      <c r="G35" s="40" t="str">
        <f>VLOOKUP(F35,'Весь прайс лист'!B:C,2,FALSE)</f>
        <v>Цифровой переключатель FLOR EDSW</v>
      </c>
      <c r="H35" s="40"/>
      <c r="I35" s="127">
        <f>VLOOKUP(F35,'Весь прайс лист'!B:E,4,FALSE)</f>
        <v>7400</v>
      </c>
      <c r="J35" s="447"/>
      <c r="K35" s="442"/>
    </row>
    <row r="36" spans="1:11" s="7" customFormat="1" ht="15" thickBot="1" x14ac:dyDescent="0.35">
      <c r="A36" s="849"/>
      <c r="B36" s="646"/>
      <c r="C36" s="647"/>
      <c r="D36" s="647"/>
      <c r="E36" s="647"/>
      <c r="F36" s="44" t="s">
        <v>947</v>
      </c>
      <c r="G36" s="44" t="str">
        <f>VLOOKUP(F36,'Весь прайс лист'!B:C,2,FALSE)</f>
        <v>Аккумуляторная батарея PS324</v>
      </c>
      <c r="H36" s="44"/>
      <c r="I36" s="130">
        <f>VLOOKUP(F36,'Весь прайс лист'!B:E,4,FALSE)</f>
        <v>7500</v>
      </c>
      <c r="J36" s="448"/>
      <c r="K36" s="443"/>
    </row>
    <row r="37" spans="1:11" s="7" customFormat="1" ht="8.25" customHeight="1" thickBot="1" x14ac:dyDescent="0.65">
      <c r="A37" s="524"/>
    </row>
    <row r="38" spans="1:11" s="7" customFormat="1" ht="14.4" x14ac:dyDescent="0.3">
      <c r="A38" s="847" t="s">
        <v>54</v>
      </c>
      <c r="B38" s="765" t="s">
        <v>655</v>
      </c>
      <c r="C38" s="742" t="s">
        <v>481</v>
      </c>
      <c r="D38" s="605" t="s">
        <v>1107</v>
      </c>
      <c r="E38" s="606"/>
      <c r="F38" s="501" t="s">
        <v>192</v>
      </c>
      <c r="G38" s="486" t="str">
        <f>VLOOKUP(F38,'Весь прайс лист'!B:C,2,FALSE)</f>
        <v>Привод для распашных ворот WG4000</v>
      </c>
      <c r="H38" s="375">
        <v>2</v>
      </c>
      <c r="I38" s="488">
        <f>VLOOKUP(F38,'Весь прайс лист'!B:E,4,FALSE)</f>
        <v>15750</v>
      </c>
      <c r="J38" s="564">
        <f>VLOOKUP(D38,'Весь прайс лист'!B:E,4,FALSE)</f>
        <v>37900</v>
      </c>
      <c r="K38" s="565"/>
    </row>
    <row r="39" spans="1:11" s="7" customFormat="1" ht="14.4" x14ac:dyDescent="0.3">
      <c r="A39" s="848"/>
      <c r="B39" s="766"/>
      <c r="C39" s="665"/>
      <c r="D39" s="607"/>
      <c r="E39" s="608"/>
      <c r="F39" s="505" t="s">
        <v>783</v>
      </c>
      <c r="G39" s="469" t="s">
        <v>449</v>
      </c>
      <c r="H39" s="65">
        <v>1</v>
      </c>
      <c r="I39" s="162">
        <f>VLOOKUP(F39,'Весь прайс лист'!B:E,4,FALSE)</f>
        <v>10250</v>
      </c>
      <c r="J39" s="566"/>
      <c r="K39" s="567"/>
    </row>
    <row r="40" spans="1:11" s="7" customFormat="1" ht="14.4" x14ac:dyDescent="0.3">
      <c r="A40" s="848"/>
      <c r="B40" s="766"/>
      <c r="C40" s="665"/>
      <c r="D40" s="607"/>
      <c r="E40" s="608"/>
      <c r="F40" s="505" t="s">
        <v>841</v>
      </c>
      <c r="G40" s="469" t="s">
        <v>1108</v>
      </c>
      <c r="H40" s="65">
        <v>1</v>
      </c>
      <c r="I40" s="162">
        <f>VLOOKUP(F40,'Весь прайс лист'!B:E,4,FALSE)</f>
        <v>3900</v>
      </c>
      <c r="J40" s="566"/>
      <c r="K40" s="567"/>
    </row>
    <row r="41" spans="1:11" s="7" customFormat="1" ht="14.4" x14ac:dyDescent="0.3">
      <c r="A41" s="848"/>
      <c r="B41" s="766"/>
      <c r="C41" s="665"/>
      <c r="D41" s="607"/>
      <c r="E41" s="608"/>
      <c r="F41" s="505" t="s">
        <v>94</v>
      </c>
      <c r="G41" s="469" t="str">
        <f>VLOOKUP(F41,'Весь прайс лист'!B:C,2,FALSE)</f>
        <v>Фотоэлементы Medium EPM</v>
      </c>
      <c r="H41" s="65">
        <v>1</v>
      </c>
      <c r="I41" s="162">
        <f>VLOOKUP(F41,'Весь прайс лист'!B:E,4,FALSE)</f>
        <v>4650</v>
      </c>
      <c r="J41" s="566"/>
      <c r="K41" s="567"/>
    </row>
    <row r="42" spans="1:11" s="7" customFormat="1" ht="14.4" x14ac:dyDescent="0.3">
      <c r="A42" s="848"/>
      <c r="B42" s="766"/>
      <c r="C42" s="665"/>
      <c r="D42" s="607"/>
      <c r="E42" s="608"/>
      <c r="F42" s="505" t="s">
        <v>668</v>
      </c>
      <c r="G42" s="469" t="str">
        <f>VLOOKUP(F42,'Весь прайс лист'!B:C,2,FALSE)</f>
        <v>Лампа сигнальная с антенной, 230В ELAC</v>
      </c>
      <c r="H42" s="65">
        <v>1</v>
      </c>
      <c r="I42" s="162">
        <f>VLOOKUP(F42,'Весь прайс лист'!B:E,4,FALSE)</f>
        <v>3150</v>
      </c>
      <c r="J42" s="566"/>
      <c r="K42" s="567"/>
    </row>
    <row r="43" spans="1:11" s="7" customFormat="1" ht="14.4" x14ac:dyDescent="0.3">
      <c r="A43" s="848"/>
      <c r="B43" s="766"/>
      <c r="C43" s="665"/>
      <c r="D43" s="607"/>
      <c r="E43" s="608"/>
      <c r="F43" s="537" t="s">
        <v>341</v>
      </c>
      <c r="G43" s="469" t="str">
        <f>VLOOKUP(F43,'Весь прайс лист'!B:C,2,FALSE)</f>
        <v>Переключатель замковый EKS</v>
      </c>
      <c r="H43" s="65">
        <v>1</v>
      </c>
      <c r="I43" s="162">
        <f>VLOOKUP(F43,'Весь прайс лист'!B:E,4,FALSE)</f>
        <v>2200</v>
      </c>
      <c r="J43" s="566"/>
      <c r="K43" s="567"/>
    </row>
    <row r="44" spans="1:11" s="7" customFormat="1" ht="15" thickBot="1" x14ac:dyDescent="0.35">
      <c r="A44" s="849"/>
      <c r="B44" s="869"/>
      <c r="C44" s="666"/>
      <c r="D44" s="609"/>
      <c r="E44" s="610"/>
      <c r="F44" s="528" t="s">
        <v>246</v>
      </c>
      <c r="G44" s="470" t="str">
        <f>VLOOKUP(F44,'Весь прайс лист'!B:C,2,FALSE)</f>
        <v>Пульт управления ERA FLOR FLO2RE</v>
      </c>
      <c r="H44" s="66">
        <v>1</v>
      </c>
      <c r="I44" s="156">
        <f>VLOOKUP(F44,'Весь прайс лист'!B:E,4,FALSE)</f>
        <v>1690</v>
      </c>
      <c r="J44" s="568"/>
      <c r="K44" s="569"/>
    </row>
    <row r="45" spans="1:11" s="7" customFormat="1" ht="11.25" customHeight="1" thickBot="1" x14ac:dyDescent="0.35">
      <c r="A45" s="523"/>
      <c r="B45" s="75"/>
      <c r="C45" s="74"/>
      <c r="D45" s="108"/>
      <c r="E45" s="108"/>
      <c r="F45" s="107"/>
      <c r="G45" s="107"/>
      <c r="H45" s="102"/>
      <c r="I45" s="149"/>
      <c r="J45" s="296"/>
      <c r="K45" s="297"/>
    </row>
    <row r="46" spans="1:11" s="7" customFormat="1" ht="14.4" x14ac:dyDescent="0.3">
      <c r="A46" s="847" t="s">
        <v>54</v>
      </c>
      <c r="B46" s="677" t="s">
        <v>658</v>
      </c>
      <c r="C46" s="742" t="s">
        <v>481</v>
      </c>
      <c r="D46" s="873" t="s">
        <v>991</v>
      </c>
      <c r="E46" s="870" t="s">
        <v>990</v>
      </c>
      <c r="F46" s="529" t="s">
        <v>117</v>
      </c>
      <c r="G46" s="285" t="str">
        <f>VLOOKUP(F46,'Весь прайс лист'!B:C,2,FALSE)</f>
        <v>Привод для распашных ворот WG5000</v>
      </c>
      <c r="H46" s="286">
        <v>2</v>
      </c>
      <c r="I46" s="287">
        <f>VLOOKUP(F46,'Весь прайс лист'!B:E,4,FALSE)</f>
        <v>16650</v>
      </c>
      <c r="J46" s="844">
        <f>VLOOKUP(E46,'Весь прайс лист'!B:E,4,FALSE)</f>
        <v>38900</v>
      </c>
      <c r="K46" s="565">
        <f>VLOOKUP(D46,'Весь прайс лист'!B:E,4,FALSE)</f>
        <v>44900</v>
      </c>
    </row>
    <row r="47" spans="1:11" s="7" customFormat="1" ht="14.4" x14ac:dyDescent="0.3">
      <c r="A47" s="848"/>
      <c r="B47" s="678"/>
      <c r="C47" s="665"/>
      <c r="D47" s="874"/>
      <c r="E47" s="871"/>
      <c r="F47" s="530" t="s">
        <v>783</v>
      </c>
      <c r="G47" s="289" t="str">
        <f>VLOOKUP(F47,'Весь прайс лист'!B:C,2,FALSE)</f>
        <v>Блок управления MC800</v>
      </c>
      <c r="H47" s="290">
        <v>1</v>
      </c>
      <c r="I47" s="291">
        <f>VLOOKUP(F47,'Весь прайс лист'!B:E,4,FALSE)</f>
        <v>10250</v>
      </c>
      <c r="J47" s="845"/>
      <c r="K47" s="567"/>
    </row>
    <row r="48" spans="1:11" s="7" customFormat="1" ht="14.4" x14ac:dyDescent="0.3">
      <c r="A48" s="848"/>
      <c r="B48" s="678"/>
      <c r="C48" s="665"/>
      <c r="D48" s="874"/>
      <c r="E48" s="871"/>
      <c r="F48" s="530" t="s">
        <v>841</v>
      </c>
      <c r="G48" s="289" t="str">
        <f>VLOOKUP(F48,'Весь прайс лист'!B:C,2,FALSE)</f>
        <v>Приемник OXIBD с обратной связью</v>
      </c>
      <c r="H48" s="290">
        <v>1</v>
      </c>
      <c r="I48" s="291">
        <f>VLOOKUP(F48,'Весь прайс лист'!B:E,4,FALSE)</f>
        <v>3900</v>
      </c>
      <c r="J48" s="845"/>
      <c r="K48" s="567"/>
    </row>
    <row r="49" spans="1:11" s="7" customFormat="1" ht="14.4" x14ac:dyDescent="0.3">
      <c r="A49" s="848"/>
      <c r="B49" s="678"/>
      <c r="C49" s="665"/>
      <c r="D49" s="874"/>
      <c r="E49" s="871"/>
      <c r="F49" s="530" t="s">
        <v>94</v>
      </c>
      <c r="G49" s="289" t="str">
        <f>VLOOKUP(F49,'Весь прайс лист'!B:C,2,FALSE)</f>
        <v>Фотоэлементы Medium EPM</v>
      </c>
      <c r="H49" s="290">
        <v>1</v>
      </c>
      <c r="I49" s="291">
        <f>VLOOKUP(F49,'Весь прайс лист'!B:E,4,FALSE)</f>
        <v>4650</v>
      </c>
      <c r="J49" s="845"/>
      <c r="K49" s="567"/>
    </row>
    <row r="50" spans="1:11" s="7" customFormat="1" ht="14.4" x14ac:dyDescent="0.3">
      <c r="A50" s="848"/>
      <c r="B50" s="678"/>
      <c r="C50" s="665"/>
      <c r="D50" s="874"/>
      <c r="E50" s="871"/>
      <c r="F50" s="530" t="s">
        <v>668</v>
      </c>
      <c r="G50" s="289" t="str">
        <f>VLOOKUP(F50,'Весь прайс лист'!B:C,2,FALSE)</f>
        <v>Лампа сигнальная с антенной, 230В ELAC</v>
      </c>
      <c r="H50" s="290">
        <v>1</v>
      </c>
      <c r="I50" s="291">
        <f>VLOOKUP(F50,'Весь прайс лист'!B:E,4,FALSE)</f>
        <v>3150</v>
      </c>
      <c r="J50" s="845"/>
      <c r="K50" s="567"/>
    </row>
    <row r="51" spans="1:11" s="7" customFormat="1" ht="15" thickBot="1" x14ac:dyDescent="0.35">
      <c r="A51" s="848"/>
      <c r="B51" s="678"/>
      <c r="C51" s="665"/>
      <c r="D51" s="874"/>
      <c r="E51" s="872"/>
      <c r="F51" s="531" t="s">
        <v>814</v>
      </c>
      <c r="G51" s="293" t="str">
        <f>VLOOKUP(F51,'Весь прайс лист'!B:C,2,FALSE)</f>
        <v>Пульт управления ERA ONE ON3EBD с обратной связью</v>
      </c>
      <c r="H51" s="294">
        <v>2</v>
      </c>
      <c r="I51" s="295">
        <f>VLOOKUP(F51,'Весь прайс лист'!B:E,4,FALSE)</f>
        <v>1890</v>
      </c>
      <c r="J51" s="846"/>
      <c r="K51" s="567"/>
    </row>
    <row r="52" spans="1:11" s="7" customFormat="1" ht="31.8" thickBot="1" x14ac:dyDescent="0.35">
      <c r="A52" s="848"/>
      <c r="B52" s="713"/>
      <c r="C52" s="666"/>
      <c r="D52" s="875"/>
      <c r="E52" s="489"/>
      <c r="F52" s="532" t="s">
        <v>232</v>
      </c>
      <c r="G52" s="394" t="str">
        <f>VLOOKUP(F52,'Весь прайс лист'!B:C,2,FALSE)</f>
        <v>Блок программирования, управления и диагностики OVIEW/A</v>
      </c>
      <c r="H52" s="58">
        <v>1</v>
      </c>
      <c r="I52" s="147">
        <f>VLOOKUP(F52,'Весь прайс лист'!B:E,4,FALSE)</f>
        <v>17900</v>
      </c>
      <c r="J52" s="401"/>
      <c r="K52" s="569"/>
    </row>
    <row r="53" spans="1:11" s="7" customFormat="1" ht="14.4" x14ac:dyDescent="0.3">
      <c r="A53" s="848"/>
      <c r="B53" s="863" t="s">
        <v>484</v>
      </c>
      <c r="C53" s="864"/>
      <c r="D53" s="864"/>
      <c r="E53" s="864"/>
      <c r="F53" s="52" t="s">
        <v>14</v>
      </c>
      <c r="G53" s="52" t="str">
        <f>VLOOKUP(F53,'Весь прайс лист'!B:C,2,FALSE)</f>
        <v>Электромеханический замок вертикальный, 12В PLA10</v>
      </c>
      <c r="H53" s="52"/>
      <c r="I53" s="139">
        <f>VLOOKUP(F53,'Весь прайс лист'!B:E,4,FALSE)</f>
        <v>9300</v>
      </c>
      <c r="J53" s="816"/>
      <c r="K53" s="817"/>
    </row>
    <row r="54" spans="1:11" s="7" customFormat="1" ht="14.4" x14ac:dyDescent="0.3">
      <c r="A54" s="848"/>
      <c r="B54" s="865"/>
      <c r="C54" s="866"/>
      <c r="D54" s="866"/>
      <c r="E54" s="866"/>
      <c r="F54" s="40" t="s">
        <v>15</v>
      </c>
      <c r="G54" s="40" t="str">
        <f>VLOOKUP(F54,'Весь прайс лист'!B:C,2,FALSE)</f>
        <v>Электромеханический замок горизонтальный, 12В PLA11</v>
      </c>
      <c r="H54" s="40"/>
      <c r="I54" s="127">
        <f>VLOOKUP(F54,'Весь прайс лист'!B:E,4,FALSE)</f>
        <v>9300</v>
      </c>
      <c r="J54" s="812"/>
      <c r="K54" s="808"/>
    </row>
    <row r="55" spans="1:11" s="7" customFormat="1" ht="15" thickBot="1" x14ac:dyDescent="0.35">
      <c r="A55" s="848"/>
      <c r="B55" s="867"/>
      <c r="C55" s="868"/>
      <c r="D55" s="868"/>
      <c r="E55" s="868"/>
      <c r="F55" s="44" t="s">
        <v>57</v>
      </c>
      <c r="G55" s="44" t="str">
        <f>VLOOKUP(F55,'Весь прайс лист'!B:C,2,FALSE)</f>
        <v>Цифровой переключатель FLOR EDSW</v>
      </c>
      <c r="H55" s="44"/>
      <c r="I55" s="130">
        <f>VLOOKUP(F55,'Весь прайс лист'!B:E,4,FALSE)</f>
        <v>7400</v>
      </c>
      <c r="J55" s="813"/>
      <c r="K55" s="810"/>
    </row>
    <row r="56" spans="1:11" s="7" customFormat="1" ht="15" customHeight="1" x14ac:dyDescent="0.3">
      <c r="A56" s="850" t="s">
        <v>59</v>
      </c>
      <c r="B56" s="763" t="s">
        <v>491</v>
      </c>
      <c r="C56" s="570" t="s">
        <v>481</v>
      </c>
      <c r="D56" s="605" t="s">
        <v>849</v>
      </c>
      <c r="E56" s="797" t="s">
        <v>992</v>
      </c>
      <c r="F56" s="496" t="s">
        <v>34</v>
      </c>
      <c r="G56" s="268" t="str">
        <f>VLOOKUP(F56,'Весь прайс лист'!B:C,2,FALSE)</f>
        <v>Привод для распашных ворот WG3524HS</v>
      </c>
      <c r="H56" s="269">
        <v>2</v>
      </c>
      <c r="I56" s="270">
        <f>VLOOKUP(F56,'Весь прайс лист'!B:E,4,FALSE)</f>
        <v>21150</v>
      </c>
      <c r="J56" s="800">
        <f>VLOOKUP(E56,'Весь прайс лист'!B:E,4,FALSE)</f>
        <v>41900</v>
      </c>
      <c r="K56" s="565">
        <f>VLOOKUP(D56,'Весь прайс лист'!B:E,4,FALSE)</f>
        <v>44900</v>
      </c>
    </row>
    <row r="57" spans="1:11" s="7" customFormat="1" ht="15" customHeight="1" x14ac:dyDescent="0.3">
      <c r="A57" s="851"/>
      <c r="B57" s="764"/>
      <c r="C57" s="571"/>
      <c r="D57" s="607"/>
      <c r="E57" s="798"/>
      <c r="F57" s="497" t="s">
        <v>121</v>
      </c>
      <c r="G57" s="279" t="str">
        <f>VLOOKUP(F57,'Весь прайс лист'!B:C,2,FALSE)</f>
        <v>Блок управления MC824H</v>
      </c>
      <c r="H57" s="280">
        <v>1</v>
      </c>
      <c r="I57" s="281">
        <f>VLOOKUP(F57,'Весь прайс лист'!B:E,4,FALSE)</f>
        <v>20750</v>
      </c>
      <c r="J57" s="801"/>
      <c r="K57" s="567"/>
    </row>
    <row r="58" spans="1:11" s="7" customFormat="1" ht="15" customHeight="1" x14ac:dyDescent="0.3">
      <c r="A58" s="851"/>
      <c r="B58" s="764"/>
      <c r="C58" s="571"/>
      <c r="D58" s="607"/>
      <c r="E58" s="798"/>
      <c r="F58" s="271" t="s">
        <v>841</v>
      </c>
      <c r="G58" s="273" t="str">
        <f>VLOOKUP(F58,'Весь прайс лист'!B:C,2,FALSE)</f>
        <v>Приемник OXIBD с обратной связью</v>
      </c>
      <c r="H58" s="273">
        <v>1</v>
      </c>
      <c r="I58" s="274">
        <f>VLOOKUP(F58,'Весь прайс лист'!B:E,4,FALSE)</f>
        <v>3900</v>
      </c>
      <c r="J58" s="801"/>
      <c r="K58" s="567"/>
    </row>
    <row r="59" spans="1:11" s="7" customFormat="1" ht="15" customHeight="1" thickBot="1" x14ac:dyDescent="0.35">
      <c r="A59" s="851"/>
      <c r="B59" s="764"/>
      <c r="C59" s="571"/>
      <c r="D59" s="607"/>
      <c r="E59" s="799"/>
      <c r="F59" s="275" t="s">
        <v>814</v>
      </c>
      <c r="G59" s="277" t="str">
        <f>VLOOKUP(F59,'Весь прайс лист'!B:C,2,FALSE)</f>
        <v>Пульт управления ERA ONE ON3EBD с обратной связью</v>
      </c>
      <c r="H59" s="277">
        <v>1</v>
      </c>
      <c r="I59" s="278">
        <f>VLOOKUP(F59,'Весь прайс лист'!B:E,4,FALSE)</f>
        <v>1890</v>
      </c>
      <c r="J59" s="802"/>
      <c r="K59" s="567"/>
    </row>
    <row r="60" spans="1:11" s="7" customFormat="1" ht="15" customHeight="1" x14ac:dyDescent="0.3">
      <c r="A60" s="851"/>
      <c r="B60" s="764"/>
      <c r="C60" s="571"/>
      <c r="D60" s="607"/>
      <c r="E60" s="347"/>
      <c r="F60" s="515" t="s">
        <v>814</v>
      </c>
      <c r="G60" s="64" t="str">
        <f>VLOOKUP(F60,'Весь прайс лист'!B:C,2,FALSE)</f>
        <v>Пульт управления ERA ONE ON3EBD с обратной связью</v>
      </c>
      <c r="H60" s="64">
        <v>1</v>
      </c>
      <c r="I60" s="155">
        <f>VLOOKUP(F60,'Весь прайс лист'!B:E,4,FALSE)</f>
        <v>1890</v>
      </c>
      <c r="J60" s="490"/>
      <c r="K60" s="567"/>
    </row>
    <row r="61" spans="1:11" s="7" customFormat="1" ht="15" customHeight="1" x14ac:dyDescent="0.3">
      <c r="A61" s="851"/>
      <c r="B61" s="764"/>
      <c r="C61" s="571"/>
      <c r="D61" s="607"/>
      <c r="E61" s="347"/>
      <c r="F61" s="472" t="s">
        <v>6</v>
      </c>
      <c r="G61" s="65" t="str">
        <f>VLOOKUP(F61,'Весь прайс лист'!B:C,2,FALSE)</f>
        <v>Фотоэлементы Medium BlueBus EPMB</v>
      </c>
      <c r="H61" s="65">
        <v>1</v>
      </c>
      <c r="I61" s="162">
        <f>VLOOKUP(F61,'Весь прайс лист'!B:E,4,FALSE)</f>
        <v>4650</v>
      </c>
      <c r="J61" s="490"/>
      <c r="K61" s="567"/>
    </row>
    <row r="62" spans="1:11" s="7" customFormat="1" ht="15.75" customHeight="1" thickBot="1" x14ac:dyDescent="0.35">
      <c r="A62" s="851"/>
      <c r="B62" s="843"/>
      <c r="C62" s="579"/>
      <c r="D62" s="609"/>
      <c r="E62" s="348"/>
      <c r="F62" s="474" t="s">
        <v>669</v>
      </c>
      <c r="G62" s="66" t="str">
        <f>VLOOKUP(F62,'Весь прайс лист'!B:C,2,FALSE)</f>
        <v>Лампа сигнальная с антенной 12В/24В ELDC</v>
      </c>
      <c r="H62" s="66">
        <v>1</v>
      </c>
      <c r="I62" s="156">
        <f>VLOOKUP(F62,'Весь прайс лист'!B:E,4,FALSE)</f>
        <v>3150</v>
      </c>
      <c r="J62" s="491"/>
      <c r="K62" s="569"/>
    </row>
    <row r="63" spans="1:11" s="7" customFormat="1" ht="14.4" x14ac:dyDescent="0.3">
      <c r="A63" s="851"/>
      <c r="B63" s="643" t="s">
        <v>484</v>
      </c>
      <c r="C63" s="644"/>
      <c r="D63" s="644"/>
      <c r="E63" s="645"/>
      <c r="F63" s="42" t="s">
        <v>15</v>
      </c>
      <c r="G63" s="42" t="str">
        <f>VLOOKUP(F63,'Весь прайс лист'!B:C,2,FALSE)</f>
        <v>Электромеханический замок горизонтальный, 12В PLA11</v>
      </c>
      <c r="H63" s="42"/>
      <c r="I63" s="129">
        <f>VLOOKUP(F63,'Весь прайс лист'!B:E,4,FALSE)</f>
        <v>9300</v>
      </c>
      <c r="J63" s="818"/>
      <c r="K63" s="819"/>
    </row>
    <row r="64" spans="1:11" s="7" customFormat="1" ht="14.4" x14ac:dyDescent="0.3">
      <c r="A64" s="851"/>
      <c r="B64" s="643"/>
      <c r="C64" s="644"/>
      <c r="D64" s="644"/>
      <c r="E64" s="645"/>
      <c r="F64" s="40" t="s">
        <v>57</v>
      </c>
      <c r="G64" s="40" t="str">
        <f>VLOOKUP(F64,'Весь прайс лист'!B:C,2,FALSE)</f>
        <v>Цифровой переключатель FLOR EDSW</v>
      </c>
      <c r="H64" s="40"/>
      <c r="I64" s="127">
        <f>VLOOKUP(F64,'Весь прайс лист'!B:E,4,FALSE)</f>
        <v>7400</v>
      </c>
      <c r="J64" s="818"/>
      <c r="K64" s="819"/>
    </row>
    <row r="65" spans="1:11" s="7" customFormat="1" ht="15" thickBot="1" x14ac:dyDescent="0.35">
      <c r="A65" s="852"/>
      <c r="B65" s="646"/>
      <c r="C65" s="647"/>
      <c r="D65" s="644"/>
      <c r="E65" s="645"/>
      <c r="F65" s="41" t="s">
        <v>947</v>
      </c>
      <c r="G65" s="41" t="str">
        <f>VLOOKUP(F65,'Весь прайс лист'!B:C,2,FALSE)</f>
        <v>Аккумуляторная батарея PS324</v>
      </c>
      <c r="H65" s="41"/>
      <c r="I65" s="128">
        <f>VLOOKUP(F65,'Весь прайс лист'!B:E,4,FALSE)</f>
        <v>7500</v>
      </c>
      <c r="J65" s="818"/>
      <c r="K65" s="819"/>
    </row>
    <row r="66" spans="1:11" ht="21.75" customHeight="1" x14ac:dyDescent="0.3">
      <c r="A66" s="847" t="s">
        <v>55</v>
      </c>
      <c r="B66" s="752" t="s">
        <v>514</v>
      </c>
      <c r="C66" s="735" t="s">
        <v>481</v>
      </c>
      <c r="D66" s="605" t="s">
        <v>994</v>
      </c>
      <c r="E66" s="580" t="s">
        <v>993</v>
      </c>
      <c r="F66" s="496" t="s">
        <v>182</v>
      </c>
      <c r="G66" s="268" t="str">
        <f>VLOOKUP(F66,'Весь прайс лист'!B:C,2,FALSE)</f>
        <v>Привод для распашных ворот TO4016P</v>
      </c>
      <c r="H66" s="269">
        <v>2</v>
      </c>
      <c r="I66" s="270">
        <f>VLOOKUP(F66,'Весь прайс лист'!B:E,4,FALSE)</f>
        <v>16900</v>
      </c>
      <c r="J66" s="662">
        <f>VLOOKUP(E66,'Весь прайс лист'!B:E,4,FALSE)</f>
        <v>39900</v>
      </c>
      <c r="K66" s="638">
        <f>VLOOKUP(D66,'Весь прайс лист'!B:E,4,FALSE)</f>
        <v>42900</v>
      </c>
    </row>
    <row r="67" spans="1:11" ht="14.4" x14ac:dyDescent="0.3">
      <c r="A67" s="848"/>
      <c r="B67" s="753"/>
      <c r="C67" s="736"/>
      <c r="D67" s="607"/>
      <c r="E67" s="582"/>
      <c r="F67" s="499" t="s">
        <v>841</v>
      </c>
      <c r="G67" s="272" t="str">
        <f>VLOOKUP(F67,'Весь прайс лист'!B:C,2,FALSE)</f>
        <v>Приемник OXIBD с обратной связью</v>
      </c>
      <c r="H67" s="273">
        <v>1</v>
      </c>
      <c r="I67" s="274">
        <f>VLOOKUP(F67,'Весь прайс лист'!B:E,4,FALSE)</f>
        <v>3900</v>
      </c>
      <c r="J67" s="734"/>
      <c r="K67" s="640"/>
    </row>
    <row r="68" spans="1:11" s="7" customFormat="1" ht="14.4" x14ac:dyDescent="0.3">
      <c r="A68" s="848"/>
      <c r="B68" s="753"/>
      <c r="C68" s="736"/>
      <c r="D68" s="607"/>
      <c r="E68" s="582"/>
      <c r="F68" s="499" t="s">
        <v>783</v>
      </c>
      <c r="G68" s="272" t="str">
        <f>VLOOKUP(F68,'Весь прайс лист'!B:C,2,FALSE)</f>
        <v>Блок управления MC800</v>
      </c>
      <c r="H68" s="273">
        <v>1</v>
      </c>
      <c r="I68" s="274">
        <f>VLOOKUP(F68,'Весь прайс лист'!B:E,4,FALSE)</f>
        <v>10250</v>
      </c>
      <c r="J68" s="734"/>
      <c r="K68" s="640"/>
    </row>
    <row r="69" spans="1:11" ht="15" thickBot="1" x14ac:dyDescent="0.35">
      <c r="A69" s="848"/>
      <c r="B69" s="753"/>
      <c r="C69" s="736"/>
      <c r="D69" s="607"/>
      <c r="E69" s="584"/>
      <c r="F69" s="526" t="s">
        <v>814</v>
      </c>
      <c r="G69" s="276" t="str">
        <f>VLOOKUP(F69,'Весь прайс лист'!B:C,2,FALSE)</f>
        <v>Пульт управления ERA ONE ON3EBD с обратной связью</v>
      </c>
      <c r="H69" s="277">
        <v>1</v>
      </c>
      <c r="I69" s="278">
        <f>VLOOKUP(F69,'Весь прайс лист'!B:E,4,FALSE)</f>
        <v>1890</v>
      </c>
      <c r="J69" s="664"/>
      <c r="K69" s="640"/>
    </row>
    <row r="70" spans="1:11" s="7" customFormat="1" ht="14.4" x14ac:dyDescent="0.3">
      <c r="A70" s="848"/>
      <c r="B70" s="753"/>
      <c r="C70" s="736"/>
      <c r="D70" s="607"/>
      <c r="E70" s="492"/>
      <c r="F70" s="515" t="s">
        <v>814</v>
      </c>
      <c r="G70" s="64" t="str">
        <f>VLOOKUP(F70,'Весь прайс лист'!B:C,2,FALSE)</f>
        <v>Пульт управления ERA ONE ON3EBD с обратной связью</v>
      </c>
      <c r="H70" s="64">
        <v>1</v>
      </c>
      <c r="I70" s="155">
        <f>VLOOKUP(F70,'Весь прайс лист'!B:E,4,FALSE)</f>
        <v>1890</v>
      </c>
      <c r="J70" s="492"/>
      <c r="K70" s="640"/>
    </row>
    <row r="71" spans="1:11" s="7" customFormat="1" ht="14.4" x14ac:dyDescent="0.3">
      <c r="A71" s="848"/>
      <c r="B71" s="753"/>
      <c r="C71" s="736"/>
      <c r="D71" s="607"/>
      <c r="E71" s="492"/>
      <c r="F71" s="472" t="s">
        <v>668</v>
      </c>
      <c r="G71" s="65" t="str">
        <f>VLOOKUP(F71,'Весь прайс лист'!B:C,2,FALSE)</f>
        <v>Лампа сигнальная с антенной, 230В ELAC</v>
      </c>
      <c r="H71" s="65">
        <v>1</v>
      </c>
      <c r="I71" s="162">
        <f>VLOOKUP(F71,'Весь прайс лист'!B:E,4,FALSE)</f>
        <v>3150</v>
      </c>
      <c r="J71" s="805"/>
      <c r="K71" s="640"/>
    </row>
    <row r="72" spans="1:11" ht="15" thickBot="1" x14ac:dyDescent="0.35">
      <c r="A72" s="848"/>
      <c r="B72" s="754"/>
      <c r="C72" s="737"/>
      <c r="D72" s="609"/>
      <c r="E72" s="493"/>
      <c r="F72" s="474" t="s">
        <v>94</v>
      </c>
      <c r="G72" s="66" t="str">
        <f>VLOOKUP(F72,'Весь прайс лист'!B:C,2,FALSE)</f>
        <v>Фотоэлементы Medium EPM</v>
      </c>
      <c r="H72" s="66">
        <v>1</v>
      </c>
      <c r="I72" s="156">
        <f>VLOOKUP(F72,'Весь прайс лист'!B:E,4,FALSE)</f>
        <v>4650</v>
      </c>
      <c r="J72" s="806"/>
      <c r="K72" s="642"/>
    </row>
    <row r="73" spans="1:11" ht="14.4" x14ac:dyDescent="0.3">
      <c r="A73" s="848"/>
      <c r="B73" s="643" t="s">
        <v>484</v>
      </c>
      <c r="C73" s="644"/>
      <c r="D73" s="644"/>
      <c r="E73" s="859"/>
      <c r="F73" s="107" t="s">
        <v>57</v>
      </c>
      <c r="G73" s="107" t="str">
        <f>VLOOKUP(F73,'Весь прайс лист'!B:C,2,FALSE)</f>
        <v>Цифровой переключатель FLOR EDSW</v>
      </c>
      <c r="H73" s="42"/>
      <c r="I73" s="129">
        <f>VLOOKUP(F73,'Весь прайс лист'!B:E,4,FALSE)</f>
        <v>7400</v>
      </c>
      <c r="J73" s="812"/>
      <c r="K73" s="808"/>
    </row>
    <row r="74" spans="1:11" ht="14.4" x14ac:dyDescent="0.3">
      <c r="A74" s="848"/>
      <c r="B74" s="643"/>
      <c r="C74" s="644"/>
      <c r="D74" s="644"/>
      <c r="E74" s="859"/>
      <c r="F74" s="40" t="s">
        <v>14</v>
      </c>
      <c r="G74" s="40" t="str">
        <f>VLOOKUP(F74,'Весь прайс лист'!B:C,2,FALSE)</f>
        <v>Электромеханический замок вертикальный, 12В PLA10</v>
      </c>
      <c r="H74" s="40"/>
      <c r="I74" s="127">
        <f>VLOOKUP(F74,'Весь прайс лист'!B:E,4,FALSE)</f>
        <v>9300</v>
      </c>
      <c r="J74" s="812"/>
      <c r="K74" s="808"/>
    </row>
    <row r="75" spans="1:11" ht="15" thickBot="1" x14ac:dyDescent="0.35">
      <c r="A75" s="848"/>
      <c r="B75" s="646"/>
      <c r="C75" s="647"/>
      <c r="D75" s="647"/>
      <c r="E75" s="860"/>
      <c r="F75" s="44" t="s">
        <v>15</v>
      </c>
      <c r="G75" s="44" t="str">
        <f>VLOOKUP(F75,'Весь прайс лист'!B:C,2,FALSE)</f>
        <v>Электромеханический замок горизонтальный, 12В PLA11</v>
      </c>
      <c r="H75" s="44"/>
      <c r="I75" s="130">
        <f>VLOOKUP(F75,'Весь прайс лист'!B:E,4,FALSE)</f>
        <v>9300</v>
      </c>
      <c r="J75" s="813"/>
      <c r="K75" s="810"/>
    </row>
    <row r="76" spans="1:11" s="7" customFormat="1" ht="6" customHeight="1" thickBot="1" x14ac:dyDescent="0.35">
      <c r="A76" s="848"/>
      <c r="B76" s="436"/>
      <c r="C76" s="437"/>
      <c r="D76" s="437"/>
      <c r="E76" s="437"/>
      <c r="F76" s="54"/>
      <c r="G76" s="54"/>
      <c r="H76" s="54"/>
      <c r="I76" s="131"/>
      <c r="J76" s="447"/>
      <c r="K76" s="442"/>
    </row>
    <row r="77" spans="1:11" s="7" customFormat="1" ht="28.5" customHeight="1" x14ac:dyDescent="0.3">
      <c r="A77" s="848"/>
      <c r="B77" s="752" t="s">
        <v>514</v>
      </c>
      <c r="C77" s="742" t="s">
        <v>482</v>
      </c>
      <c r="D77" s="853" t="s">
        <v>995</v>
      </c>
      <c r="E77" s="854"/>
      <c r="F77" s="267" t="s">
        <v>182</v>
      </c>
      <c r="G77" s="269" t="str">
        <f>VLOOKUP(F77,'Весь прайс лист'!B:C,2,FALSE)</f>
        <v>Привод для распашных ворот TO4016P</v>
      </c>
      <c r="H77" s="269">
        <v>2</v>
      </c>
      <c r="I77" s="270">
        <f>VLOOKUP(F77,'Весь прайс лист'!B:E,4,FALSE)</f>
        <v>16900</v>
      </c>
      <c r="J77" s="834">
        <f>VLOOKUP(D77,'Весь прайс лист'!B:E,4,FALSE)</f>
        <v>42900</v>
      </c>
      <c r="K77" s="662"/>
    </row>
    <row r="78" spans="1:11" s="7" customFormat="1" ht="25.5" customHeight="1" x14ac:dyDescent="0.3">
      <c r="A78" s="848"/>
      <c r="B78" s="753"/>
      <c r="C78" s="665"/>
      <c r="D78" s="855"/>
      <c r="E78" s="856"/>
      <c r="F78" s="399" t="s">
        <v>783</v>
      </c>
      <c r="G78" s="280" t="str">
        <f>VLOOKUP(F78,'Весь прайс лист'!B:C,2,FALSE)</f>
        <v>Блок управления MC800</v>
      </c>
      <c r="H78" s="280">
        <v>1</v>
      </c>
      <c r="I78" s="281">
        <f>VLOOKUP(F78,'Весь прайс лист'!B:E,4,FALSE)</f>
        <v>10250</v>
      </c>
      <c r="J78" s="835"/>
      <c r="K78" s="734"/>
    </row>
    <row r="79" spans="1:11" s="7" customFormat="1" ht="21" customHeight="1" x14ac:dyDescent="0.3">
      <c r="A79" s="848"/>
      <c r="B79" s="753"/>
      <c r="C79" s="665"/>
      <c r="D79" s="855"/>
      <c r="E79" s="856"/>
      <c r="F79" s="399" t="s">
        <v>841</v>
      </c>
      <c r="G79" s="280" t="str">
        <f>VLOOKUP(F79,'Весь прайс лист'!B:C,2,FALSE)</f>
        <v>Приемник OXIBD с обратной связью</v>
      </c>
      <c r="H79" s="280">
        <v>1</v>
      </c>
      <c r="I79" s="281">
        <f>VLOOKUP(F79,'Весь прайс лист'!B:E,4,FALSE)</f>
        <v>3900</v>
      </c>
      <c r="J79" s="835"/>
      <c r="K79" s="734"/>
    </row>
    <row r="80" spans="1:11" s="7" customFormat="1" ht="15.75" customHeight="1" x14ac:dyDescent="0.3">
      <c r="A80" s="848"/>
      <c r="B80" s="753"/>
      <c r="C80" s="665"/>
      <c r="D80" s="855"/>
      <c r="E80" s="856"/>
      <c r="F80" s="399" t="s">
        <v>814</v>
      </c>
      <c r="G80" s="280" t="str">
        <f>VLOOKUP(F80,'Весь прайс лист'!B:C,2,FALSE)</f>
        <v>Пульт управления ERA ONE ON3EBD с обратной связью</v>
      </c>
      <c r="H80" s="280">
        <v>2</v>
      </c>
      <c r="I80" s="281">
        <f>VLOOKUP(F80,'Весь прайс лист'!B:E,4,FALSE)</f>
        <v>1890</v>
      </c>
      <c r="J80" s="835"/>
      <c r="K80" s="734"/>
    </row>
    <row r="81" spans="1:11" s="7" customFormat="1" ht="15.75" customHeight="1" thickBot="1" x14ac:dyDescent="0.35">
      <c r="A81" s="848"/>
      <c r="B81" s="754"/>
      <c r="C81" s="666"/>
      <c r="D81" s="857"/>
      <c r="E81" s="858"/>
      <c r="F81" s="386" t="s">
        <v>875</v>
      </c>
      <c r="G81" s="301" t="str">
        <f>VLOOKUP(F81,'Весь прайс лист'!B:C,2,FALSE)</f>
        <v>регулируемый кронштейн PLA16</v>
      </c>
      <c r="H81" s="301">
        <v>2</v>
      </c>
      <c r="I81" s="302">
        <f>VLOOKUP(F81,'Весь прайс лист'!B:E,4,FALSE)</f>
        <v>2500</v>
      </c>
      <c r="J81" s="836"/>
      <c r="K81" s="664"/>
    </row>
    <row r="82" spans="1:11" s="7" customFormat="1" ht="14.4" x14ac:dyDescent="0.3">
      <c r="A82" s="848"/>
      <c r="B82" s="752" t="s">
        <v>516</v>
      </c>
      <c r="C82" s="742" t="s">
        <v>482</v>
      </c>
      <c r="D82" s="899" t="s">
        <v>996</v>
      </c>
      <c r="E82" s="893"/>
      <c r="F82" s="533" t="s">
        <v>118</v>
      </c>
      <c r="G82" s="387" t="str">
        <f>VLOOKUP(F82,'Весь прайс лист'!B:C,2,FALSE)</f>
        <v>Привод для распашных ворот TO4024</v>
      </c>
      <c r="H82" s="387">
        <v>2</v>
      </c>
      <c r="I82" s="388">
        <f>VLOOKUP(F82,'Весь прайс лист'!B:E,4,FALSE)</f>
        <v>23750</v>
      </c>
      <c r="J82" s="822">
        <f>VLOOKUP(D82,'Весь прайс лист'!B:E,4,FALSE)</f>
        <v>45900</v>
      </c>
      <c r="K82" s="823"/>
    </row>
    <row r="83" spans="1:11" s="7" customFormat="1" ht="14.4" x14ac:dyDescent="0.3">
      <c r="A83" s="848"/>
      <c r="B83" s="880"/>
      <c r="C83" s="665"/>
      <c r="D83" s="900"/>
      <c r="E83" s="895"/>
      <c r="F83" s="534" t="s">
        <v>121</v>
      </c>
      <c r="G83" s="389" t="str">
        <f>VLOOKUP(F83,'Весь прайс лист'!B:C,2,FALSE)</f>
        <v>Блок управления MC824H</v>
      </c>
      <c r="H83" s="389">
        <v>1</v>
      </c>
      <c r="I83" s="390">
        <f>VLOOKUP(F83,'Весь прайс лист'!B:E,4,FALSE)</f>
        <v>20750</v>
      </c>
      <c r="J83" s="824"/>
      <c r="K83" s="825"/>
    </row>
    <row r="84" spans="1:11" s="7" customFormat="1" ht="14.4" x14ac:dyDescent="0.3">
      <c r="A84" s="848"/>
      <c r="B84" s="880"/>
      <c r="C84" s="665"/>
      <c r="D84" s="900"/>
      <c r="E84" s="895"/>
      <c r="F84" s="534" t="s">
        <v>841</v>
      </c>
      <c r="G84" s="389" t="str">
        <f>VLOOKUP(F84,'Весь прайс лист'!B:C,2,FALSE)</f>
        <v>Приемник OXIBD с обратной связью</v>
      </c>
      <c r="H84" s="389">
        <v>1</v>
      </c>
      <c r="I84" s="390">
        <f>VLOOKUP(F84,'Весь прайс лист'!B:E,4,FALSE)</f>
        <v>3900</v>
      </c>
      <c r="J84" s="824"/>
      <c r="K84" s="825"/>
    </row>
    <row r="85" spans="1:11" s="7" customFormat="1" ht="14.4" x14ac:dyDescent="0.3">
      <c r="A85" s="848"/>
      <c r="B85" s="880"/>
      <c r="C85" s="665"/>
      <c r="D85" s="900"/>
      <c r="E85" s="895"/>
      <c r="F85" s="534" t="s">
        <v>814</v>
      </c>
      <c r="G85" s="389" t="str">
        <f>VLOOKUP(F85,'Весь прайс лист'!B:C,2,FALSE)</f>
        <v>Пульт управления ERA ONE ON3EBD с обратной связью</v>
      </c>
      <c r="H85" s="389">
        <v>2</v>
      </c>
      <c r="I85" s="390">
        <f>VLOOKUP(F85,'Весь прайс лист'!B:E,4,FALSE)</f>
        <v>1890</v>
      </c>
      <c r="J85" s="824"/>
      <c r="K85" s="825"/>
    </row>
    <row r="86" spans="1:11" s="7" customFormat="1" ht="14.4" x14ac:dyDescent="0.3">
      <c r="A86" s="848"/>
      <c r="B86" s="880"/>
      <c r="C86" s="665"/>
      <c r="D86" s="900"/>
      <c r="E86" s="895"/>
      <c r="F86" s="534" t="s">
        <v>669</v>
      </c>
      <c r="G86" s="389" t="str">
        <f>VLOOKUP(F86,'Весь прайс лист'!B:C,2,FALSE)</f>
        <v>Лампа сигнальная с антенной 12В/24В ELDC</v>
      </c>
      <c r="H86" s="389">
        <v>1</v>
      </c>
      <c r="I86" s="390">
        <f>VLOOKUP(F86,'Весь прайс лист'!B:E,4,FALSE)</f>
        <v>3150</v>
      </c>
      <c r="J86" s="824"/>
      <c r="K86" s="825"/>
    </row>
    <row r="87" spans="1:11" s="7" customFormat="1" ht="15" thickBot="1" x14ac:dyDescent="0.35">
      <c r="A87" s="848"/>
      <c r="B87" s="881"/>
      <c r="C87" s="666"/>
      <c r="D87" s="901"/>
      <c r="E87" s="897"/>
      <c r="F87" s="535" t="s">
        <v>6</v>
      </c>
      <c r="G87" s="53" t="str">
        <f>VLOOKUP(F87,'Весь прайс лист'!B:C,2,FALSE)</f>
        <v>Фотоэлементы Medium BlueBus EPMB</v>
      </c>
      <c r="H87" s="53">
        <v>1</v>
      </c>
      <c r="I87" s="142">
        <f>VLOOKUP(F87,'Весь прайс лист'!B:E,4,FALSE)</f>
        <v>4650</v>
      </c>
      <c r="J87" s="824"/>
      <c r="K87" s="825"/>
    </row>
    <row r="88" spans="1:11" s="7" customFormat="1" ht="14.4" x14ac:dyDescent="0.3">
      <c r="A88" s="848"/>
      <c r="B88" s="643" t="s">
        <v>484</v>
      </c>
      <c r="C88" s="644"/>
      <c r="D88" s="644"/>
      <c r="E88" s="859"/>
      <c r="F88" s="107" t="s">
        <v>57</v>
      </c>
      <c r="G88" s="37" t="str">
        <f>VLOOKUP(F88,'Весь прайс лист'!B:C,2,FALSE)</f>
        <v>Цифровой переключатель FLOR EDSW</v>
      </c>
      <c r="H88" s="40"/>
      <c r="I88" s="127">
        <f>VLOOKUP(F88,'Весь прайс лист'!B:E,4,FALSE)</f>
        <v>7400</v>
      </c>
      <c r="J88" s="812"/>
      <c r="K88" s="808"/>
    </row>
    <row r="89" spans="1:11" s="7" customFormat="1" ht="14.4" x14ac:dyDescent="0.3">
      <c r="A89" s="848"/>
      <c r="B89" s="643"/>
      <c r="C89" s="644"/>
      <c r="D89" s="644"/>
      <c r="E89" s="859"/>
      <c r="F89" s="40" t="s">
        <v>14</v>
      </c>
      <c r="G89" s="40" t="str">
        <f>VLOOKUP(F89,'Весь прайс лист'!B:C,2,FALSE)</f>
        <v>Электромеханический замок вертикальный, 12В PLA10</v>
      </c>
      <c r="H89" s="40"/>
      <c r="I89" s="127">
        <f>VLOOKUP(F89,'Весь прайс лист'!B:E,4,FALSE)</f>
        <v>9300</v>
      </c>
      <c r="J89" s="812"/>
      <c r="K89" s="808"/>
    </row>
    <row r="90" spans="1:11" s="7" customFormat="1" ht="15" thickBot="1" x14ac:dyDescent="0.35">
      <c r="A90" s="848"/>
      <c r="B90" s="646"/>
      <c r="C90" s="647"/>
      <c r="D90" s="647"/>
      <c r="E90" s="860"/>
      <c r="F90" s="44" t="s">
        <v>15</v>
      </c>
      <c r="G90" s="44" t="str">
        <f>VLOOKUP(F90,'Весь прайс лист'!B:C,2,FALSE)</f>
        <v>Электромеханический замок горизонтальный, 12В PLA11</v>
      </c>
      <c r="H90" s="44"/>
      <c r="I90" s="130">
        <f>VLOOKUP(F90,'Весь прайс лист'!B:E,4,FALSE)</f>
        <v>9300</v>
      </c>
      <c r="J90" s="813"/>
      <c r="K90" s="810"/>
    </row>
    <row r="91" spans="1:11" s="7" customFormat="1" ht="7.5" customHeight="1" thickBot="1" x14ac:dyDescent="0.35">
      <c r="A91" s="523"/>
      <c r="B91" s="366"/>
      <c r="C91" s="367"/>
      <c r="D91" s="367"/>
      <c r="E91" s="367"/>
      <c r="F91" s="54"/>
      <c r="G91" s="54"/>
      <c r="H91" s="54"/>
      <c r="I91" s="131"/>
      <c r="J91" s="368"/>
      <c r="K91" s="369"/>
    </row>
    <row r="92" spans="1:11" ht="15" customHeight="1" x14ac:dyDescent="0.3">
      <c r="A92" s="847" t="s">
        <v>55</v>
      </c>
      <c r="B92" s="861" t="s">
        <v>515</v>
      </c>
      <c r="C92" s="735" t="s">
        <v>481</v>
      </c>
      <c r="D92" s="605" t="s">
        <v>998</v>
      </c>
      <c r="E92" s="580" t="s">
        <v>997</v>
      </c>
      <c r="F92" s="496" t="s">
        <v>185</v>
      </c>
      <c r="G92" s="268" t="str">
        <f>VLOOKUP(F92,'Весь прайс лист'!B:C,2,FALSE)</f>
        <v>Привод для распашных ворот TO5016P</v>
      </c>
      <c r="H92" s="269">
        <v>2</v>
      </c>
      <c r="I92" s="270">
        <f>VLOOKUP(F92,'Весь прайс лист'!B:E,4,FALSE)</f>
        <v>19800</v>
      </c>
      <c r="J92" s="662">
        <f>VLOOKUP(E92,'Весь прайс лист'!B:E,4,FALSE)</f>
        <v>42900</v>
      </c>
      <c r="K92" s="638">
        <f>VLOOKUP(D92,'Весь прайс лист'!B:E,4,FALSE)</f>
        <v>45900</v>
      </c>
    </row>
    <row r="93" spans="1:11" ht="14.4" x14ac:dyDescent="0.3">
      <c r="A93" s="848"/>
      <c r="B93" s="862"/>
      <c r="C93" s="736"/>
      <c r="D93" s="607"/>
      <c r="E93" s="582"/>
      <c r="F93" s="499" t="s">
        <v>841</v>
      </c>
      <c r="G93" s="272" t="str">
        <f>VLOOKUP(F93,'Весь прайс лист'!B:C,2,FALSE)</f>
        <v>Приемник OXIBD с обратной связью</v>
      </c>
      <c r="H93" s="273">
        <v>1</v>
      </c>
      <c r="I93" s="274">
        <f>VLOOKUP(F93,'Весь прайс лист'!B:E,4,FALSE)</f>
        <v>3900</v>
      </c>
      <c r="J93" s="734"/>
      <c r="K93" s="640"/>
    </row>
    <row r="94" spans="1:11" s="7" customFormat="1" ht="14.4" x14ac:dyDescent="0.3">
      <c r="A94" s="848"/>
      <c r="B94" s="862"/>
      <c r="C94" s="736"/>
      <c r="D94" s="607"/>
      <c r="E94" s="582"/>
      <c r="F94" s="499" t="s">
        <v>783</v>
      </c>
      <c r="G94" s="272" t="str">
        <f>VLOOKUP(F94,'Весь прайс лист'!B:C,2,FALSE)</f>
        <v>Блок управления MC800</v>
      </c>
      <c r="H94" s="273">
        <v>1</v>
      </c>
      <c r="I94" s="274">
        <f>VLOOKUP(F94,'Весь прайс лист'!B:E,4,FALSE)</f>
        <v>10250</v>
      </c>
      <c r="J94" s="734"/>
      <c r="K94" s="640"/>
    </row>
    <row r="95" spans="1:11" ht="15" thickBot="1" x14ac:dyDescent="0.35">
      <c r="A95" s="848"/>
      <c r="B95" s="862"/>
      <c r="C95" s="736"/>
      <c r="D95" s="607"/>
      <c r="E95" s="584"/>
      <c r="F95" s="526" t="s">
        <v>814</v>
      </c>
      <c r="G95" s="276" t="str">
        <f>VLOOKUP(F95,'Весь прайс лист'!B:C,2,FALSE)</f>
        <v>Пульт управления ERA ONE ON3EBD с обратной связью</v>
      </c>
      <c r="H95" s="277">
        <v>1</v>
      </c>
      <c r="I95" s="278">
        <f>VLOOKUP(F95,'Весь прайс лист'!B:E,4,FALSE)</f>
        <v>1890</v>
      </c>
      <c r="J95" s="664"/>
      <c r="K95" s="640"/>
    </row>
    <row r="96" spans="1:11" s="7" customFormat="1" ht="14.4" x14ac:dyDescent="0.3">
      <c r="A96" s="848"/>
      <c r="B96" s="862"/>
      <c r="C96" s="736"/>
      <c r="D96" s="607"/>
      <c r="E96" s="680"/>
      <c r="F96" s="515" t="s">
        <v>814</v>
      </c>
      <c r="G96" s="64" t="str">
        <f>VLOOKUP(F96,'Весь прайс лист'!B:C,2,FALSE)</f>
        <v>Пульт управления ERA ONE ON3EBD с обратной связью</v>
      </c>
      <c r="H96" s="64">
        <v>1</v>
      </c>
      <c r="I96" s="155">
        <f>VLOOKUP(F96,'Весь прайс лист'!B:E,4,FALSE)</f>
        <v>1890</v>
      </c>
      <c r="J96" s="639"/>
      <c r="K96" s="640"/>
    </row>
    <row r="97" spans="1:11" s="7" customFormat="1" ht="14.4" x14ac:dyDescent="0.3">
      <c r="A97" s="848"/>
      <c r="B97" s="862"/>
      <c r="C97" s="736"/>
      <c r="D97" s="607"/>
      <c r="E97" s="680"/>
      <c r="F97" s="472" t="s">
        <v>668</v>
      </c>
      <c r="G97" s="65" t="str">
        <f>VLOOKUP(F97,'Весь прайс лист'!B:C,2,FALSE)</f>
        <v>Лампа сигнальная с антенной, 230В ELAC</v>
      </c>
      <c r="H97" s="65">
        <v>1</v>
      </c>
      <c r="I97" s="162">
        <f>VLOOKUP(F97,'Весь прайс лист'!B:E,4,FALSE)</f>
        <v>3150</v>
      </c>
      <c r="J97" s="639"/>
      <c r="K97" s="640"/>
    </row>
    <row r="98" spans="1:11" ht="15" thickBot="1" x14ac:dyDescent="0.35">
      <c r="A98" s="848"/>
      <c r="B98" s="862"/>
      <c r="C98" s="736"/>
      <c r="D98" s="609"/>
      <c r="E98" s="681"/>
      <c r="F98" s="474" t="s">
        <v>94</v>
      </c>
      <c r="G98" s="66" t="str">
        <f>VLOOKUP(F98,'Весь прайс лист'!B:C,2,FALSE)</f>
        <v>Фотоэлементы Medium EPM</v>
      </c>
      <c r="H98" s="66">
        <v>1</v>
      </c>
      <c r="I98" s="156">
        <f>VLOOKUP(F98,'Весь прайс лист'!B:E,4,FALSE)</f>
        <v>4650</v>
      </c>
      <c r="J98" s="641"/>
      <c r="K98" s="642"/>
    </row>
    <row r="99" spans="1:11" s="7" customFormat="1" ht="14.4" x14ac:dyDescent="0.3">
      <c r="A99" s="848"/>
      <c r="B99" s="862"/>
      <c r="C99" s="665"/>
      <c r="D99" s="876" t="s">
        <v>999</v>
      </c>
      <c r="E99" s="877"/>
      <c r="F99" s="536" t="s">
        <v>185</v>
      </c>
      <c r="G99" s="46" t="str">
        <f>VLOOKUP(F99,'Весь прайс лист'!B:C,2,FALSE)</f>
        <v>Привод для распашных ворот TO5016P</v>
      </c>
      <c r="H99" s="46">
        <v>2</v>
      </c>
      <c r="I99" s="133">
        <f>VLOOKUP(F99,'Весь прайс лист'!B:E,4,FALSE)</f>
        <v>19800</v>
      </c>
      <c r="J99" s="688">
        <f>VLOOKUP(D99,'Весь прайс лист'!B:E,4,FALSE)</f>
        <v>48900</v>
      </c>
      <c r="K99" s="634"/>
    </row>
    <row r="100" spans="1:11" s="7" customFormat="1" ht="14.4" x14ac:dyDescent="0.3">
      <c r="A100" s="848"/>
      <c r="B100" s="862"/>
      <c r="C100" s="665"/>
      <c r="D100" s="876"/>
      <c r="E100" s="877"/>
      <c r="F100" s="25" t="s">
        <v>841</v>
      </c>
      <c r="G100" s="47" t="str">
        <f>VLOOKUP(F100,'Весь прайс лист'!B:C,2,FALSE)</f>
        <v>Приемник OXIBD с обратной связью</v>
      </c>
      <c r="H100" s="47">
        <v>1</v>
      </c>
      <c r="I100" s="134">
        <f>VLOOKUP(F100,'Весь прайс лист'!B:E,4,FALSE)</f>
        <v>3900</v>
      </c>
      <c r="J100" s="688"/>
      <c r="K100" s="634"/>
    </row>
    <row r="101" spans="1:11" s="7" customFormat="1" ht="14.4" x14ac:dyDescent="0.3">
      <c r="A101" s="848"/>
      <c r="B101" s="862"/>
      <c r="C101" s="665"/>
      <c r="D101" s="876"/>
      <c r="E101" s="877"/>
      <c r="F101" s="25" t="s">
        <v>783</v>
      </c>
      <c r="G101" s="47" t="str">
        <f>VLOOKUP(F101,'Весь прайс лист'!B:C,2,FALSE)</f>
        <v>Блок управления MC800</v>
      </c>
      <c r="H101" s="47">
        <v>1</v>
      </c>
      <c r="I101" s="134">
        <f>VLOOKUP(F101,'Весь прайс лист'!B:E,4,FALSE)</f>
        <v>10250</v>
      </c>
      <c r="J101" s="688"/>
      <c r="K101" s="634"/>
    </row>
    <row r="102" spans="1:11" s="7" customFormat="1" ht="14.4" x14ac:dyDescent="0.3">
      <c r="A102" s="848"/>
      <c r="B102" s="862"/>
      <c r="C102" s="665"/>
      <c r="D102" s="876"/>
      <c r="E102" s="877"/>
      <c r="F102" s="25" t="s">
        <v>814</v>
      </c>
      <c r="G102" s="47" t="str">
        <f>VLOOKUP(F102,'Весь прайс лист'!B:C,2,FALSE)</f>
        <v>Пульт управления ERA ONE ON3EBD с обратной связью</v>
      </c>
      <c r="H102" s="47">
        <v>1</v>
      </c>
      <c r="I102" s="134">
        <f>VLOOKUP(F102,'Весь прайс лист'!B:E,4,FALSE)</f>
        <v>1890</v>
      </c>
      <c r="J102" s="688"/>
      <c r="K102" s="634"/>
    </row>
    <row r="103" spans="1:11" s="7" customFormat="1" ht="15" thickBot="1" x14ac:dyDescent="0.35">
      <c r="A103" s="848"/>
      <c r="B103" s="898"/>
      <c r="C103" s="666"/>
      <c r="D103" s="878"/>
      <c r="E103" s="879"/>
      <c r="F103" s="26" t="s">
        <v>232</v>
      </c>
      <c r="G103" s="48" t="str">
        <f>VLOOKUP(F103,'Весь прайс лист'!B:C,2,FALSE)</f>
        <v>Блок программирования, управления и диагностики OVIEW/A</v>
      </c>
      <c r="H103" s="48">
        <v>1</v>
      </c>
      <c r="I103" s="135">
        <f>VLOOKUP(F103,'Весь прайс лист'!B:E,4,FALSE)</f>
        <v>17900</v>
      </c>
      <c r="J103" s="726"/>
      <c r="K103" s="636"/>
    </row>
    <row r="104" spans="1:11" ht="14.4" x14ac:dyDescent="0.3">
      <c r="A104" s="848"/>
      <c r="B104" s="643" t="s">
        <v>484</v>
      </c>
      <c r="C104" s="644"/>
      <c r="D104" s="644"/>
      <c r="E104" s="645"/>
      <c r="F104" s="107" t="s">
        <v>57</v>
      </c>
      <c r="G104" s="107" t="str">
        <f>VLOOKUP(F104,'Весь прайс лист'!B:C,2,FALSE)</f>
        <v>Цифровой переключатель FLOR EDSW</v>
      </c>
      <c r="H104" s="40"/>
      <c r="I104" s="127">
        <f>VLOOKUP(F104,'Весь прайс лист'!B:E,4,FALSE)</f>
        <v>7400</v>
      </c>
      <c r="J104" s="812"/>
      <c r="K104" s="808"/>
    </row>
    <row r="105" spans="1:11" ht="14.4" x14ac:dyDescent="0.3">
      <c r="A105" s="848"/>
      <c r="B105" s="643"/>
      <c r="C105" s="644"/>
      <c r="D105" s="644"/>
      <c r="E105" s="645"/>
      <c r="F105" s="40" t="s">
        <v>14</v>
      </c>
      <c r="G105" s="40" t="str">
        <f>VLOOKUP(F105,'Весь прайс лист'!B:C,2,FALSE)</f>
        <v>Электромеханический замок вертикальный, 12В PLA10</v>
      </c>
      <c r="H105" s="40"/>
      <c r="I105" s="127">
        <f>VLOOKUP(F105,'Весь прайс лист'!B:E,4,FALSE)</f>
        <v>9300</v>
      </c>
      <c r="J105" s="812"/>
      <c r="K105" s="808"/>
    </row>
    <row r="106" spans="1:11" ht="15" thickBot="1" x14ac:dyDescent="0.35">
      <c r="A106" s="848"/>
      <c r="B106" s="646"/>
      <c r="C106" s="647"/>
      <c r="D106" s="647"/>
      <c r="E106" s="648"/>
      <c r="F106" s="44" t="s">
        <v>15</v>
      </c>
      <c r="G106" s="44" t="str">
        <f>VLOOKUP(F106,'Весь прайс лист'!B:C,2,FALSE)</f>
        <v>Электромеханический замок горизонтальный, 12В PLA11</v>
      </c>
      <c r="H106" s="44"/>
      <c r="I106" s="130">
        <f>VLOOKUP(F106,'Весь прайс лист'!B:E,4,FALSE)</f>
        <v>9300</v>
      </c>
      <c r="J106" s="813"/>
      <c r="K106" s="810"/>
    </row>
    <row r="107" spans="1:11" s="7" customFormat="1" ht="28.5" customHeight="1" x14ac:dyDescent="0.3">
      <c r="A107" s="848"/>
      <c r="B107" s="861" t="s">
        <v>515</v>
      </c>
      <c r="C107" s="742" t="s">
        <v>482</v>
      </c>
      <c r="D107" s="899" t="s">
        <v>1000</v>
      </c>
      <c r="E107" s="893"/>
      <c r="F107" s="533" t="s">
        <v>185</v>
      </c>
      <c r="G107" s="387" t="str">
        <f>VLOOKUP(F107,'Весь прайс лист'!B:C,2,FALSE)</f>
        <v>Привод для распашных ворот TO5016P</v>
      </c>
      <c r="H107" s="387">
        <v>2</v>
      </c>
      <c r="I107" s="388">
        <f>VLOOKUP(F107,'Весь прайс лист'!B:E,4,FALSE)</f>
        <v>19800</v>
      </c>
      <c r="J107" s="822">
        <f>VLOOKUP(D107,'Весь прайс лист'!B:E,4,FALSE)</f>
        <v>45900</v>
      </c>
      <c r="K107" s="823"/>
    </row>
    <row r="108" spans="1:11" s="7" customFormat="1" ht="14.4" x14ac:dyDescent="0.3">
      <c r="A108" s="848"/>
      <c r="B108" s="862"/>
      <c r="C108" s="665"/>
      <c r="D108" s="900"/>
      <c r="E108" s="895"/>
      <c r="F108" s="534" t="s">
        <v>783</v>
      </c>
      <c r="G108" s="389" t="str">
        <f>VLOOKUP(F108,'Весь прайс лист'!B:C,2,FALSE)</f>
        <v>Блок управления MC800</v>
      </c>
      <c r="H108" s="389">
        <v>1</v>
      </c>
      <c r="I108" s="390">
        <f>VLOOKUP(F108,'Весь прайс лист'!B:E,4,FALSE)</f>
        <v>10250</v>
      </c>
      <c r="J108" s="824"/>
      <c r="K108" s="825"/>
    </row>
    <row r="109" spans="1:11" s="7" customFormat="1" ht="14.4" x14ac:dyDescent="0.3">
      <c r="A109" s="848"/>
      <c r="B109" s="862"/>
      <c r="C109" s="665"/>
      <c r="D109" s="900"/>
      <c r="E109" s="895"/>
      <c r="F109" s="534" t="s">
        <v>841</v>
      </c>
      <c r="G109" s="389" t="str">
        <f>VLOOKUP(F109,'Весь прайс лист'!B:C,2,FALSE)</f>
        <v>Приемник OXIBD с обратной связью</v>
      </c>
      <c r="H109" s="389">
        <v>1</v>
      </c>
      <c r="I109" s="390">
        <f>VLOOKUP(F109,'Весь прайс лист'!B:E,4,FALSE)</f>
        <v>3900</v>
      </c>
      <c r="J109" s="824"/>
      <c r="K109" s="825"/>
    </row>
    <row r="110" spans="1:11" s="7" customFormat="1" ht="14.4" x14ac:dyDescent="0.3">
      <c r="A110" s="848"/>
      <c r="B110" s="862"/>
      <c r="C110" s="665"/>
      <c r="D110" s="900"/>
      <c r="E110" s="895"/>
      <c r="F110" s="534" t="s">
        <v>814</v>
      </c>
      <c r="G110" s="389" t="str">
        <f>VLOOKUP(F110,'Весь прайс лист'!B:C,2,FALSE)</f>
        <v>Пульт управления ERA ONE ON3EBD с обратной связью</v>
      </c>
      <c r="H110" s="389">
        <v>1</v>
      </c>
      <c r="I110" s="390">
        <f>VLOOKUP(F110,'Весь прайс лист'!B:E,4,FALSE)</f>
        <v>1890</v>
      </c>
      <c r="J110" s="824"/>
      <c r="K110" s="825"/>
    </row>
    <row r="111" spans="1:11" s="7" customFormat="1" ht="15" thickBot="1" x14ac:dyDescent="0.35">
      <c r="A111" s="848"/>
      <c r="B111" s="862"/>
      <c r="C111" s="666"/>
      <c r="D111" s="901"/>
      <c r="E111" s="897"/>
      <c r="F111" s="535" t="s">
        <v>875</v>
      </c>
      <c r="G111" s="53" t="str">
        <f>VLOOKUP(F111,'Весь прайс лист'!B:C,2,FALSE)</f>
        <v>регулируемый кронштейн PLA16</v>
      </c>
      <c r="H111" s="53">
        <v>2</v>
      </c>
      <c r="I111" s="142">
        <f>VLOOKUP(F111,'Весь прайс лист'!B:E,4,FALSE)</f>
        <v>2500</v>
      </c>
      <c r="J111" s="826"/>
      <c r="K111" s="827"/>
    </row>
    <row r="112" spans="1:11" s="7" customFormat="1" ht="14.4" x14ac:dyDescent="0.3">
      <c r="A112" s="848"/>
      <c r="B112" s="669" t="s">
        <v>484</v>
      </c>
      <c r="C112" s="670"/>
      <c r="D112" s="670"/>
      <c r="E112" s="727"/>
      <c r="F112" s="52" t="s">
        <v>668</v>
      </c>
      <c r="G112" s="52" t="str">
        <f>VLOOKUP(F112,'Весь прайс лист'!B:C,2,FALSE)</f>
        <v>Лампа сигнальная с антенной, 230В ELAC</v>
      </c>
      <c r="H112" s="52"/>
      <c r="I112" s="139">
        <f>VLOOKUP(F112,'Весь прайс лист'!B:E,4,FALSE)</f>
        <v>3150</v>
      </c>
      <c r="J112" s="816"/>
      <c r="K112" s="817"/>
    </row>
    <row r="113" spans="1:11" s="7" customFormat="1" ht="14.4" x14ac:dyDescent="0.3">
      <c r="A113" s="848"/>
      <c r="B113" s="643"/>
      <c r="C113" s="644"/>
      <c r="D113" s="644"/>
      <c r="E113" s="645"/>
      <c r="F113" s="107" t="s">
        <v>57</v>
      </c>
      <c r="G113" s="107" t="str">
        <f>VLOOKUP(F113,'Весь прайс лист'!B:C,2,FALSE)</f>
        <v>Цифровой переключатель FLOR EDSW</v>
      </c>
      <c r="H113" s="40"/>
      <c r="I113" s="127">
        <f>VLOOKUP(F113,'Весь прайс лист'!B:E,4,FALSE)</f>
        <v>7400</v>
      </c>
      <c r="J113" s="812"/>
      <c r="K113" s="808"/>
    </row>
    <row r="114" spans="1:11" s="7" customFormat="1" ht="14.4" x14ac:dyDescent="0.3">
      <c r="A114" s="848"/>
      <c r="B114" s="643"/>
      <c r="C114" s="644"/>
      <c r="D114" s="644"/>
      <c r="E114" s="645"/>
      <c r="F114" s="40" t="s">
        <v>14</v>
      </c>
      <c r="G114" s="40" t="str">
        <f>VLOOKUP(F114,'Весь прайс лист'!B:C,2,FALSE)</f>
        <v>Электромеханический замок вертикальный, 12В PLA10</v>
      </c>
      <c r="H114" s="40"/>
      <c r="I114" s="127">
        <f>VLOOKUP(F114,'Весь прайс лист'!B:E,4,FALSE)</f>
        <v>9300</v>
      </c>
      <c r="J114" s="812"/>
      <c r="K114" s="808"/>
    </row>
    <row r="115" spans="1:11" s="7" customFormat="1" ht="15" thickBot="1" x14ac:dyDescent="0.35">
      <c r="A115" s="849"/>
      <c r="B115" s="646"/>
      <c r="C115" s="647"/>
      <c r="D115" s="647"/>
      <c r="E115" s="648"/>
      <c r="F115" s="44" t="s">
        <v>15</v>
      </c>
      <c r="G115" s="44" t="str">
        <f>VLOOKUP(F115,'Весь прайс лист'!B:C,2,FALSE)</f>
        <v>Электромеханический замок горизонтальный, 12В PLA11</v>
      </c>
      <c r="H115" s="44"/>
      <c r="I115" s="130">
        <f>VLOOKUP(F115,'Весь прайс лист'!B:E,4,FALSE)</f>
        <v>9300</v>
      </c>
      <c r="J115" s="813"/>
      <c r="K115" s="810"/>
    </row>
    <row r="116" spans="1:11" s="7" customFormat="1" ht="14.4" x14ac:dyDescent="0.3">
      <c r="A116" s="913" t="s">
        <v>55</v>
      </c>
      <c r="B116" s="752" t="s">
        <v>517</v>
      </c>
      <c r="C116" s="685" t="s">
        <v>490</v>
      </c>
      <c r="D116" s="886" t="s">
        <v>485</v>
      </c>
      <c r="E116" s="887"/>
      <c r="F116" s="24" t="s">
        <v>119</v>
      </c>
      <c r="G116" s="45" t="str">
        <f>VLOOKUP(F116,'Весь прайс лист'!B:C,2,FALSE)</f>
        <v>Привод для распашных ворот TO5024</v>
      </c>
      <c r="H116" s="45">
        <v>2</v>
      </c>
      <c r="I116" s="132">
        <f>VLOOKUP(F116,'Весь прайс лист'!B:E,4,FALSE)</f>
        <v>26000</v>
      </c>
      <c r="J116" s="915">
        <f>I116*H116+I117*H117+I118*H118+I120*H120+I121*H121+I119*H119</f>
        <v>88230</v>
      </c>
      <c r="K116" s="632"/>
    </row>
    <row r="117" spans="1:11" s="7" customFormat="1" ht="14.4" x14ac:dyDescent="0.3">
      <c r="A117" s="914"/>
      <c r="B117" s="880"/>
      <c r="C117" s="686"/>
      <c r="D117" s="888"/>
      <c r="E117" s="889"/>
      <c r="F117" s="536" t="s">
        <v>121</v>
      </c>
      <c r="G117" s="46" t="str">
        <f>VLOOKUP(F117,'Весь прайс лист'!B:C,2,FALSE)</f>
        <v>Блок управления MC824H</v>
      </c>
      <c r="H117" s="46">
        <v>1</v>
      </c>
      <c r="I117" s="133">
        <f>VLOOKUP(F117,'Весь прайс лист'!B:E,4,FALSE)</f>
        <v>20750</v>
      </c>
      <c r="J117" s="916"/>
      <c r="K117" s="634"/>
    </row>
    <row r="118" spans="1:11" s="7" customFormat="1" ht="14.4" x14ac:dyDescent="0.3">
      <c r="A118" s="914"/>
      <c r="B118" s="880"/>
      <c r="C118" s="686"/>
      <c r="D118" s="888"/>
      <c r="E118" s="889"/>
      <c r="F118" s="536" t="s">
        <v>841</v>
      </c>
      <c r="G118" s="46" t="str">
        <f>VLOOKUP(F118,'Весь прайс лист'!B:C,2,FALSE)</f>
        <v>Приемник OXIBD с обратной связью</v>
      </c>
      <c r="H118" s="46">
        <v>1</v>
      </c>
      <c r="I118" s="133">
        <f>VLOOKUP(F118,'Весь прайс лист'!B:E,4,FALSE)</f>
        <v>3900</v>
      </c>
      <c r="J118" s="916"/>
      <c r="K118" s="634"/>
    </row>
    <row r="119" spans="1:11" s="7" customFormat="1" ht="14.4" x14ac:dyDescent="0.3">
      <c r="A119" s="914"/>
      <c r="B119" s="880"/>
      <c r="C119" s="686"/>
      <c r="D119" s="888"/>
      <c r="E119" s="889"/>
      <c r="F119" s="536" t="s">
        <v>814</v>
      </c>
      <c r="G119" s="46" t="str">
        <f>VLOOKUP(F119,'Весь прайс лист'!B:C,2,FALSE)</f>
        <v>Пульт управления ERA ONE ON3EBD с обратной связью</v>
      </c>
      <c r="H119" s="46">
        <v>2</v>
      </c>
      <c r="I119" s="133">
        <f>VLOOKUP(F119,'Весь прайс лист'!B:E,4,FALSE)</f>
        <v>1890</v>
      </c>
      <c r="J119" s="916"/>
      <c r="K119" s="634"/>
    </row>
    <row r="120" spans="1:11" s="7" customFormat="1" ht="14.4" x14ac:dyDescent="0.3">
      <c r="A120" s="914"/>
      <c r="B120" s="880"/>
      <c r="C120" s="686"/>
      <c r="D120" s="888"/>
      <c r="E120" s="889"/>
      <c r="F120" s="536" t="s">
        <v>669</v>
      </c>
      <c r="G120" s="46" t="str">
        <f>VLOOKUP(F120,'Весь прайс лист'!B:C,2,FALSE)</f>
        <v>Лампа сигнальная с антенной 12В/24В ELDC</v>
      </c>
      <c r="H120" s="46">
        <v>1</v>
      </c>
      <c r="I120" s="133">
        <f>VLOOKUP(F120,'Весь прайс лист'!B:E,4,FALSE)</f>
        <v>3150</v>
      </c>
      <c r="J120" s="916"/>
      <c r="K120" s="634"/>
    </row>
    <row r="121" spans="1:11" s="7" customFormat="1" ht="15" thickBot="1" x14ac:dyDescent="0.35">
      <c r="A121" s="914"/>
      <c r="B121" s="881"/>
      <c r="C121" s="732"/>
      <c r="D121" s="890"/>
      <c r="E121" s="891"/>
      <c r="F121" s="397" t="s">
        <v>6</v>
      </c>
      <c r="G121" s="39" t="str">
        <f>VLOOKUP(F121,'Весь прайс лист'!B:C,2,FALSE)</f>
        <v>Фотоэлементы Medium BlueBus EPMB</v>
      </c>
      <c r="H121" s="39">
        <v>1</v>
      </c>
      <c r="I121" s="126">
        <f>VLOOKUP(F121,'Весь прайс лист'!B:E,4,FALSE)</f>
        <v>4650</v>
      </c>
      <c r="J121" s="917"/>
      <c r="K121" s="636"/>
    </row>
    <row r="122" spans="1:11" s="7" customFormat="1" ht="9.75" customHeight="1" thickBot="1" x14ac:dyDescent="0.35">
      <c r="A122" s="523"/>
      <c r="B122" s="436"/>
      <c r="C122" s="437"/>
      <c r="D122" s="437"/>
      <c r="E122" s="438"/>
      <c r="F122" s="54"/>
      <c r="G122" s="54"/>
      <c r="H122" s="54"/>
      <c r="I122" s="131"/>
      <c r="J122" s="441"/>
      <c r="K122" s="442"/>
    </row>
    <row r="123" spans="1:11" ht="15" customHeight="1" x14ac:dyDescent="0.3">
      <c r="A123" s="883" t="s">
        <v>60</v>
      </c>
      <c r="B123" s="677" t="s">
        <v>61</v>
      </c>
      <c r="C123" s="570" t="s">
        <v>481</v>
      </c>
      <c r="D123" s="605" t="s">
        <v>850</v>
      </c>
      <c r="E123" s="797" t="s">
        <v>1001</v>
      </c>
      <c r="F123" s="496" t="s">
        <v>32</v>
      </c>
      <c r="G123" s="268" t="str">
        <f>VLOOKUP(F123,'Весь прайс лист'!B:C,2,FALSE)</f>
        <v>Привод для распашных ворот TO5024HS</v>
      </c>
      <c r="H123" s="269">
        <v>2</v>
      </c>
      <c r="I123" s="270">
        <f>VLOOKUP(F123,'Весь прайс лист'!B:E,4,FALSE)</f>
        <v>30050</v>
      </c>
      <c r="J123" s="800">
        <f>VLOOKUP(E123,'Весь прайс лист'!B:E,4,FALSE)</f>
        <v>51900</v>
      </c>
      <c r="K123" s="565">
        <f>VLOOKUP(D123,'Весь прайс лист'!B:E,4,FALSE)</f>
        <v>54900</v>
      </c>
    </row>
    <row r="124" spans="1:11" ht="15" customHeight="1" x14ac:dyDescent="0.3">
      <c r="A124" s="884"/>
      <c r="B124" s="678"/>
      <c r="C124" s="571"/>
      <c r="D124" s="607"/>
      <c r="E124" s="798"/>
      <c r="F124" s="499" t="s">
        <v>121</v>
      </c>
      <c r="G124" s="272" t="str">
        <f>VLOOKUP(F124,'Весь прайс лист'!B:C,2,FALSE)</f>
        <v>Блок управления MC824H</v>
      </c>
      <c r="H124" s="280">
        <v>1</v>
      </c>
      <c r="I124" s="281">
        <f>VLOOKUP(F124,'Весь прайс лист'!B:E,4,FALSE)</f>
        <v>20750</v>
      </c>
      <c r="J124" s="801"/>
      <c r="K124" s="567"/>
    </row>
    <row r="125" spans="1:11" ht="15" customHeight="1" x14ac:dyDescent="0.3">
      <c r="A125" s="884"/>
      <c r="B125" s="678"/>
      <c r="C125" s="571"/>
      <c r="D125" s="607"/>
      <c r="E125" s="798"/>
      <c r="F125" s="271" t="s">
        <v>841</v>
      </c>
      <c r="G125" s="273" t="str">
        <f>VLOOKUP(F125,'Весь прайс лист'!B:C,2,FALSE)</f>
        <v>Приемник OXIBD с обратной связью</v>
      </c>
      <c r="H125" s="273">
        <v>1</v>
      </c>
      <c r="I125" s="274">
        <f>VLOOKUP(F125,'Весь прайс лист'!B:E,4,FALSE)</f>
        <v>3900</v>
      </c>
      <c r="J125" s="801"/>
      <c r="K125" s="567"/>
    </row>
    <row r="126" spans="1:11" ht="15" customHeight="1" thickBot="1" x14ac:dyDescent="0.35">
      <c r="A126" s="884"/>
      <c r="B126" s="678"/>
      <c r="C126" s="571"/>
      <c r="D126" s="607"/>
      <c r="E126" s="799"/>
      <c r="F126" s="275" t="s">
        <v>814</v>
      </c>
      <c r="G126" s="277" t="str">
        <f>VLOOKUP(F126,'Весь прайс лист'!B:C,2,FALSE)</f>
        <v>Пульт управления ERA ONE ON3EBD с обратной связью</v>
      </c>
      <c r="H126" s="277">
        <v>1</v>
      </c>
      <c r="I126" s="278">
        <f>VLOOKUP(F126,'Весь прайс лист'!B:E,4,FALSE)</f>
        <v>1890</v>
      </c>
      <c r="J126" s="802"/>
      <c r="K126" s="567"/>
    </row>
    <row r="127" spans="1:11" s="7" customFormat="1" ht="15" customHeight="1" x14ac:dyDescent="0.3">
      <c r="A127" s="884"/>
      <c r="B127" s="678"/>
      <c r="C127" s="571"/>
      <c r="D127" s="607"/>
      <c r="E127" s="608"/>
      <c r="F127" s="515" t="s">
        <v>814</v>
      </c>
      <c r="G127" s="64" t="str">
        <f>VLOOKUP(F127,'Весь прайс лист'!B:C,2,FALSE)</f>
        <v>Пульт управления ERA ONE ON3EBD с обратной связью</v>
      </c>
      <c r="H127" s="64">
        <v>1</v>
      </c>
      <c r="I127" s="155">
        <f>VLOOKUP(F127,'Весь прайс лист'!B:E,4,FALSE)</f>
        <v>1890</v>
      </c>
      <c r="J127" s="803"/>
      <c r="K127" s="567"/>
    </row>
    <row r="128" spans="1:11" s="7" customFormat="1" ht="15" customHeight="1" x14ac:dyDescent="0.3">
      <c r="A128" s="884"/>
      <c r="B128" s="678"/>
      <c r="C128" s="571"/>
      <c r="D128" s="607"/>
      <c r="E128" s="608"/>
      <c r="F128" s="472" t="s">
        <v>6</v>
      </c>
      <c r="G128" s="65" t="str">
        <f>VLOOKUP(F128,'Весь прайс лист'!B:C,2,FALSE)</f>
        <v>Фотоэлементы Medium BlueBus EPMB</v>
      </c>
      <c r="H128" s="65">
        <v>1</v>
      </c>
      <c r="I128" s="162">
        <f>VLOOKUP(F128,'Весь прайс лист'!B:E,4,FALSE)</f>
        <v>4650</v>
      </c>
      <c r="J128" s="803"/>
      <c r="K128" s="567"/>
    </row>
    <row r="129" spans="1:11" s="7" customFormat="1" ht="15.75" customHeight="1" thickBot="1" x14ac:dyDescent="0.35">
      <c r="A129" s="884"/>
      <c r="B129" s="678"/>
      <c r="C129" s="579"/>
      <c r="D129" s="609"/>
      <c r="E129" s="610"/>
      <c r="F129" s="474" t="s">
        <v>669</v>
      </c>
      <c r="G129" s="66" t="str">
        <f>VLOOKUP(F129,'Весь прайс лист'!B:C,2,FALSE)</f>
        <v>Лампа сигнальная с антенной 12В/24В ELDC</v>
      </c>
      <c r="H129" s="66">
        <v>1</v>
      </c>
      <c r="I129" s="156">
        <f>VLOOKUP(F129,'Весь прайс лист'!B:E,4,FALSE)</f>
        <v>3150</v>
      </c>
      <c r="J129" s="804"/>
      <c r="K129" s="569"/>
    </row>
    <row r="130" spans="1:11" ht="14.4" x14ac:dyDescent="0.3">
      <c r="A130" s="884"/>
      <c r="B130" s="669" t="s">
        <v>484</v>
      </c>
      <c r="C130" s="670"/>
      <c r="D130" s="644"/>
      <c r="E130" s="645"/>
      <c r="F130" s="42" t="s">
        <v>14</v>
      </c>
      <c r="G130" s="42" t="str">
        <f>VLOOKUP(F130,'Весь прайс лист'!B:C,2,FALSE)</f>
        <v>Электромеханический замок вертикальный, 12В PLA10</v>
      </c>
      <c r="H130" s="42"/>
      <c r="I130" s="129">
        <f>VLOOKUP(F130,'Весь прайс лист'!B:E,4,FALSE)</f>
        <v>9300</v>
      </c>
      <c r="J130" s="818"/>
      <c r="K130" s="819"/>
    </row>
    <row r="131" spans="1:11" ht="14.4" x14ac:dyDescent="0.3">
      <c r="A131" s="884"/>
      <c r="B131" s="643"/>
      <c r="C131" s="644"/>
      <c r="D131" s="644"/>
      <c r="E131" s="645"/>
      <c r="F131" s="40" t="s">
        <v>15</v>
      </c>
      <c r="G131" s="40" t="str">
        <f>VLOOKUP(F131,'Весь прайс лист'!B:C,2,FALSE)</f>
        <v>Электромеханический замок горизонтальный, 12В PLA11</v>
      </c>
      <c r="H131" s="40"/>
      <c r="I131" s="127">
        <f>VLOOKUP(F131,'Весь прайс лист'!B:E,4,FALSE)</f>
        <v>9300</v>
      </c>
      <c r="J131" s="818"/>
      <c r="K131" s="819"/>
    </row>
    <row r="132" spans="1:11" ht="14.4" x14ac:dyDescent="0.3">
      <c r="A132" s="884"/>
      <c r="B132" s="643"/>
      <c r="C132" s="644"/>
      <c r="D132" s="644"/>
      <c r="E132" s="645"/>
      <c r="F132" s="40" t="s">
        <v>57</v>
      </c>
      <c r="G132" s="40" t="str">
        <f>VLOOKUP(F132,'Весь прайс лист'!B:C,2,FALSE)</f>
        <v>Цифровой переключатель FLOR EDSW</v>
      </c>
      <c r="H132" s="40"/>
      <c r="I132" s="127">
        <f>VLOOKUP(F132,'Весь прайс лист'!B:E,4,FALSE)</f>
        <v>7400</v>
      </c>
      <c r="J132" s="818"/>
      <c r="K132" s="819"/>
    </row>
    <row r="133" spans="1:11" ht="15" thickBot="1" x14ac:dyDescent="0.35">
      <c r="A133" s="885"/>
      <c r="B133" s="646"/>
      <c r="C133" s="647"/>
      <c r="D133" s="647"/>
      <c r="E133" s="648"/>
      <c r="F133" s="44" t="s">
        <v>947</v>
      </c>
      <c r="G133" s="44" t="str">
        <f>VLOOKUP(F133,'Весь прайс лист'!B:C,2,FALSE)</f>
        <v>Аккумуляторная батарея PS324</v>
      </c>
      <c r="H133" s="44"/>
      <c r="I133" s="130">
        <f>VLOOKUP(F133,'Весь прайс лист'!B:E,4,FALSE)</f>
        <v>7500</v>
      </c>
      <c r="J133" s="820"/>
      <c r="K133" s="821"/>
    </row>
    <row r="134" spans="1:11" s="7" customFormat="1" ht="15" customHeight="1" x14ac:dyDescent="0.3">
      <c r="A134" s="883" t="s">
        <v>876</v>
      </c>
      <c r="B134" s="927" t="s">
        <v>958</v>
      </c>
      <c r="C134" s="570" t="s">
        <v>481</v>
      </c>
      <c r="D134" s="605" t="s">
        <v>851</v>
      </c>
      <c r="E134" s="797" t="s">
        <v>1002</v>
      </c>
      <c r="F134" s="496" t="s">
        <v>884</v>
      </c>
      <c r="G134" s="268" t="str">
        <f>VLOOKUP(F134,'Весь прайс лист'!B:C,2,FALSE)</f>
        <v>Привод для распашных ворот TTN3724HS</v>
      </c>
      <c r="H134" s="269">
        <v>2</v>
      </c>
      <c r="I134" s="270">
        <f>VLOOKUP(F134,'Весь прайс лист'!B:E,4,FALSE)</f>
        <v>23350</v>
      </c>
      <c r="J134" s="800">
        <f>VLOOKUP(E134,'Весь прайс лист'!B:E,4,FALSE)</f>
        <v>51900</v>
      </c>
      <c r="K134" s="565">
        <f>VLOOKUP(D134,'Весь прайс лист'!B:E,4,FALSE)</f>
        <v>54900</v>
      </c>
    </row>
    <row r="135" spans="1:11" s="7" customFormat="1" ht="15" customHeight="1" x14ac:dyDescent="0.3">
      <c r="A135" s="884"/>
      <c r="B135" s="928"/>
      <c r="C135" s="571"/>
      <c r="D135" s="607"/>
      <c r="E135" s="798"/>
      <c r="F135" s="499" t="s">
        <v>121</v>
      </c>
      <c r="G135" s="272" t="str">
        <f>VLOOKUP(F135,'Весь прайс лист'!B:C,2,FALSE)</f>
        <v>Блок управления MC824H</v>
      </c>
      <c r="H135" s="280">
        <v>1</v>
      </c>
      <c r="I135" s="281">
        <f>VLOOKUP(F135,'Весь прайс лист'!B:E,4,FALSE)</f>
        <v>20750</v>
      </c>
      <c r="J135" s="801"/>
      <c r="K135" s="567"/>
    </row>
    <row r="136" spans="1:11" s="7" customFormat="1" ht="15" customHeight="1" x14ac:dyDescent="0.3">
      <c r="A136" s="884"/>
      <c r="B136" s="928"/>
      <c r="C136" s="571"/>
      <c r="D136" s="607"/>
      <c r="E136" s="798"/>
      <c r="F136" s="271" t="s">
        <v>841</v>
      </c>
      <c r="G136" s="273" t="str">
        <f>VLOOKUP(F136,'Весь прайс лист'!B:C,2,FALSE)</f>
        <v>Приемник OXIBD с обратной связью</v>
      </c>
      <c r="H136" s="273">
        <v>1</v>
      </c>
      <c r="I136" s="274">
        <f>VLOOKUP(F136,'Весь прайс лист'!B:E,4,FALSE)</f>
        <v>3900</v>
      </c>
      <c r="J136" s="801"/>
      <c r="K136" s="567"/>
    </row>
    <row r="137" spans="1:11" s="7" customFormat="1" ht="15" customHeight="1" thickBot="1" x14ac:dyDescent="0.35">
      <c r="A137" s="884"/>
      <c r="B137" s="928"/>
      <c r="C137" s="571"/>
      <c r="D137" s="607"/>
      <c r="E137" s="799"/>
      <c r="F137" s="275" t="s">
        <v>814</v>
      </c>
      <c r="G137" s="277" t="str">
        <f>VLOOKUP(F137,'Весь прайс лист'!B:C,2,FALSE)</f>
        <v>Пульт управления ERA ONE ON3EBD с обратной связью</v>
      </c>
      <c r="H137" s="277">
        <v>1</v>
      </c>
      <c r="I137" s="278">
        <f>VLOOKUP(F137,'Весь прайс лист'!B:E,4,FALSE)</f>
        <v>1890</v>
      </c>
      <c r="J137" s="802"/>
      <c r="K137" s="567"/>
    </row>
    <row r="138" spans="1:11" s="7" customFormat="1" ht="15" customHeight="1" x14ac:dyDescent="0.3">
      <c r="A138" s="884"/>
      <c r="B138" s="928"/>
      <c r="C138" s="571"/>
      <c r="D138" s="607"/>
      <c r="E138" s="606"/>
      <c r="F138" s="515" t="s">
        <v>814</v>
      </c>
      <c r="G138" s="64" t="str">
        <f>VLOOKUP(F138,'Весь прайс лист'!B:C,2,FALSE)</f>
        <v>Пульт управления ERA ONE ON3EBD с обратной связью</v>
      </c>
      <c r="H138" s="64">
        <v>1</v>
      </c>
      <c r="I138" s="155">
        <f>VLOOKUP(F138,'Весь прайс лист'!B:E,4,FALSE)</f>
        <v>1890</v>
      </c>
      <c r="J138" s="811"/>
      <c r="K138" s="567"/>
    </row>
    <row r="139" spans="1:11" s="7" customFormat="1" ht="15.75" customHeight="1" x14ac:dyDescent="0.3">
      <c r="A139" s="884"/>
      <c r="B139" s="928"/>
      <c r="C139" s="571"/>
      <c r="D139" s="607"/>
      <c r="E139" s="608"/>
      <c r="F139" s="472" t="s">
        <v>6</v>
      </c>
      <c r="G139" s="65" t="str">
        <f>VLOOKUP(F139,'Весь прайс лист'!B:C,2,FALSE)</f>
        <v>Фотоэлементы Medium BlueBus EPMB</v>
      </c>
      <c r="H139" s="65">
        <v>1</v>
      </c>
      <c r="I139" s="162">
        <f>VLOOKUP(F139,'Весь прайс лист'!B:E,4,FALSE)</f>
        <v>4650</v>
      </c>
      <c r="J139" s="803"/>
      <c r="K139" s="567"/>
    </row>
    <row r="140" spans="1:11" s="7" customFormat="1" ht="15" customHeight="1" thickBot="1" x14ac:dyDescent="0.35">
      <c r="A140" s="884"/>
      <c r="B140" s="929"/>
      <c r="C140" s="579"/>
      <c r="D140" s="609"/>
      <c r="E140" s="610"/>
      <c r="F140" s="474" t="s">
        <v>669</v>
      </c>
      <c r="G140" s="66" t="str">
        <f>VLOOKUP(F140,'Весь прайс лист'!B:C,2,FALSE)</f>
        <v>Лампа сигнальная с антенной 12В/24В ELDC</v>
      </c>
      <c r="H140" s="66">
        <v>1</v>
      </c>
      <c r="I140" s="156">
        <f>VLOOKUP(F140,'Весь прайс лист'!B:E,4,FALSE)</f>
        <v>3150</v>
      </c>
      <c r="J140" s="804"/>
      <c r="K140" s="569"/>
    </row>
    <row r="141" spans="1:11" s="7" customFormat="1" ht="15" customHeight="1" x14ac:dyDescent="0.3">
      <c r="A141" s="884"/>
      <c r="B141" s="595" t="s">
        <v>484</v>
      </c>
      <c r="C141" s="596"/>
      <c r="D141" s="597"/>
      <c r="E141" s="598"/>
      <c r="F141" s="42" t="s">
        <v>14</v>
      </c>
      <c r="G141" s="42" t="str">
        <f>VLOOKUP(F141,'Весь прайс лист'!B:C,2,FALSE)</f>
        <v>Электромеханический замок вертикальный, 12В PLA10</v>
      </c>
      <c r="H141" s="42"/>
      <c r="I141" s="129">
        <f>VLOOKUP(F141,'Весь прайс лист'!B:E,4,FALSE)</f>
        <v>9300</v>
      </c>
      <c r="J141" s="603"/>
      <c r="K141" s="604"/>
    </row>
    <row r="142" spans="1:11" s="7" customFormat="1" ht="15" customHeight="1" x14ac:dyDescent="0.3">
      <c r="A142" s="884"/>
      <c r="B142" s="599"/>
      <c r="C142" s="597"/>
      <c r="D142" s="597"/>
      <c r="E142" s="598"/>
      <c r="F142" s="40" t="s">
        <v>15</v>
      </c>
      <c r="G142" s="40" t="str">
        <f>VLOOKUP(F142,'Весь прайс лист'!B:C,2,FALSE)</f>
        <v>Электромеханический замок горизонтальный, 12В PLA11</v>
      </c>
      <c r="H142" s="40"/>
      <c r="I142" s="127">
        <f>VLOOKUP(F142,'Весь прайс лист'!B:E,4,FALSE)</f>
        <v>9300</v>
      </c>
      <c r="J142" s="572"/>
      <c r="K142" s="573"/>
    </row>
    <row r="143" spans="1:11" s="7" customFormat="1" ht="15" customHeight="1" x14ac:dyDescent="0.3">
      <c r="A143" s="884"/>
      <c r="B143" s="599"/>
      <c r="C143" s="597"/>
      <c r="D143" s="597"/>
      <c r="E143" s="598"/>
      <c r="F143" s="40" t="s">
        <v>57</v>
      </c>
      <c r="G143" s="40" t="str">
        <f>VLOOKUP(F143,'Весь прайс лист'!B:C,2,FALSE)</f>
        <v>Цифровой переключатель FLOR EDSW</v>
      </c>
      <c r="H143" s="40"/>
      <c r="I143" s="127">
        <f>VLOOKUP(F143,'Весь прайс лист'!B:E,4,FALSE)</f>
        <v>7400</v>
      </c>
      <c r="J143" s="572"/>
      <c r="K143" s="573"/>
    </row>
    <row r="144" spans="1:11" s="7" customFormat="1" ht="16.5" customHeight="1" thickBot="1" x14ac:dyDescent="0.35">
      <c r="A144" s="885"/>
      <c r="B144" s="600"/>
      <c r="C144" s="601"/>
      <c r="D144" s="601"/>
      <c r="E144" s="602"/>
      <c r="F144" s="44" t="s">
        <v>947</v>
      </c>
      <c r="G144" s="44" t="str">
        <f>VLOOKUP(F144,'Весь прайс лист'!B:C,2,FALSE)</f>
        <v>Аккумуляторная батарея PS324</v>
      </c>
      <c r="H144" s="44"/>
      <c r="I144" s="130">
        <f>VLOOKUP(F144,'Весь прайс лист'!B:E,4,FALSE)</f>
        <v>7500</v>
      </c>
      <c r="J144" s="574"/>
      <c r="K144" s="575"/>
    </row>
    <row r="145" spans="1:11" s="7" customFormat="1" ht="14.4" x14ac:dyDescent="0.3">
      <c r="A145" s="913" t="s">
        <v>55</v>
      </c>
      <c r="B145" s="752" t="s">
        <v>518</v>
      </c>
      <c r="C145" s="742" t="s">
        <v>482</v>
      </c>
      <c r="D145" s="892" t="s">
        <v>1003</v>
      </c>
      <c r="E145" s="893"/>
      <c r="F145" s="533" t="s">
        <v>120</v>
      </c>
      <c r="G145" s="387" t="str">
        <f>VLOOKUP(F145,'Весь прайс лист'!B:C,2,FALSE)</f>
        <v>Привод для распашных ворот TO7024</v>
      </c>
      <c r="H145" s="387">
        <v>2</v>
      </c>
      <c r="I145" s="388">
        <f>VLOOKUP(F145,'Весь прайс лист'!B:E,4,FALSE)</f>
        <v>33900</v>
      </c>
      <c r="J145" s="822">
        <f>VLOOKUP(D145,'Весь прайс лист'!B:E,4,FALSE)</f>
        <v>89900</v>
      </c>
      <c r="K145" s="823"/>
    </row>
    <row r="146" spans="1:11" s="7" customFormat="1" ht="14.4" x14ac:dyDescent="0.3">
      <c r="A146" s="914"/>
      <c r="B146" s="880"/>
      <c r="C146" s="665"/>
      <c r="D146" s="894"/>
      <c r="E146" s="895"/>
      <c r="F146" s="534" t="s">
        <v>121</v>
      </c>
      <c r="G146" s="389" t="str">
        <f>VLOOKUP(F146,'Весь прайс лист'!B:C,2,FALSE)</f>
        <v>Блок управления MC824H</v>
      </c>
      <c r="H146" s="389">
        <v>1</v>
      </c>
      <c r="I146" s="390">
        <f>VLOOKUP(F146,'Весь прайс лист'!B:E,4,FALSE)</f>
        <v>20750</v>
      </c>
      <c r="J146" s="824"/>
      <c r="K146" s="825"/>
    </row>
    <row r="147" spans="1:11" s="7" customFormat="1" ht="14.4" x14ac:dyDescent="0.3">
      <c r="A147" s="914"/>
      <c r="B147" s="880"/>
      <c r="C147" s="665"/>
      <c r="D147" s="894"/>
      <c r="E147" s="895"/>
      <c r="F147" s="534" t="s">
        <v>841</v>
      </c>
      <c r="G147" s="389" t="str">
        <f>VLOOKUP(F147,'Весь прайс лист'!B:C,2,FALSE)</f>
        <v>Приемник OXIBD с обратной связью</v>
      </c>
      <c r="H147" s="389">
        <v>1</v>
      </c>
      <c r="I147" s="390">
        <f>VLOOKUP(F147,'Весь прайс лист'!B:E,4,FALSE)</f>
        <v>3900</v>
      </c>
      <c r="J147" s="824"/>
      <c r="K147" s="825"/>
    </row>
    <row r="148" spans="1:11" s="7" customFormat="1" ht="15" thickBot="1" x14ac:dyDescent="0.35">
      <c r="A148" s="914"/>
      <c r="B148" s="880"/>
      <c r="C148" s="665"/>
      <c r="D148" s="896"/>
      <c r="E148" s="897"/>
      <c r="F148" s="535" t="s">
        <v>814</v>
      </c>
      <c r="G148" s="53" t="str">
        <f>VLOOKUP(F148,'Весь прайс лист'!B:C,2,FALSE)</f>
        <v>Пульт управления ERA ONE ON3EBD с обратной связью</v>
      </c>
      <c r="H148" s="53">
        <v>1</v>
      </c>
      <c r="I148" s="142">
        <f>VLOOKUP(F148,'Весь прайс лист'!B:E,4,FALSE)</f>
        <v>1890</v>
      </c>
      <c r="J148" s="826"/>
      <c r="K148" s="827"/>
    </row>
    <row r="149" spans="1:11" s="7" customFormat="1" ht="14.4" x14ac:dyDescent="0.3">
      <c r="A149" s="914"/>
      <c r="B149" s="669" t="s">
        <v>484</v>
      </c>
      <c r="C149" s="670"/>
      <c r="D149" s="670"/>
      <c r="E149" s="727"/>
      <c r="F149" s="52" t="s">
        <v>14</v>
      </c>
      <c r="G149" s="52" t="str">
        <f>VLOOKUP(F149,'Весь прайс лист'!B:C,2,FALSE)</f>
        <v>Электромеханический замок вертикальный, 12В PLA10</v>
      </c>
      <c r="H149" s="52"/>
      <c r="I149" s="139">
        <f>VLOOKUP(F149,'Весь прайс лист'!B:E,4,FALSE)</f>
        <v>9300</v>
      </c>
      <c r="J149" s="816"/>
      <c r="K149" s="817"/>
    </row>
    <row r="150" spans="1:11" s="7" customFormat="1" ht="14.4" x14ac:dyDescent="0.3">
      <c r="A150" s="914"/>
      <c r="B150" s="643"/>
      <c r="C150" s="644"/>
      <c r="D150" s="644"/>
      <c r="E150" s="645"/>
      <c r="F150" s="40" t="s">
        <v>57</v>
      </c>
      <c r="G150" s="40" t="str">
        <f>VLOOKUP(F150,'Весь прайс лист'!B:C,2,FALSE)</f>
        <v>Цифровой переключатель FLOR EDSW</v>
      </c>
      <c r="H150" s="40"/>
      <c r="I150" s="127">
        <f>VLOOKUP(F150,'Весь прайс лист'!B:E,4,FALSE)</f>
        <v>7400</v>
      </c>
      <c r="J150" s="812"/>
      <c r="K150" s="808"/>
    </row>
    <row r="151" spans="1:11" s="7" customFormat="1" ht="14.4" x14ac:dyDescent="0.3">
      <c r="A151" s="914"/>
      <c r="B151" s="643"/>
      <c r="C151" s="644"/>
      <c r="D151" s="644"/>
      <c r="E151" s="645"/>
      <c r="F151" s="40" t="s">
        <v>15</v>
      </c>
      <c r="G151" s="40" t="str">
        <f>VLOOKUP(F151,'Весь прайс лист'!B:C,2,FALSE)</f>
        <v>Электромеханический замок горизонтальный, 12В PLA11</v>
      </c>
      <c r="H151" s="40"/>
      <c r="I151" s="127">
        <f>VLOOKUP(F151,'Весь прайс лист'!B:E,4,FALSE)</f>
        <v>9300</v>
      </c>
      <c r="J151" s="812"/>
      <c r="K151" s="808"/>
    </row>
    <row r="152" spans="1:11" s="7" customFormat="1" ht="15" thickBot="1" x14ac:dyDescent="0.35">
      <c r="A152" s="914"/>
      <c r="B152" s="646"/>
      <c r="C152" s="647"/>
      <c r="D152" s="647"/>
      <c r="E152" s="648"/>
      <c r="F152" s="62" t="s">
        <v>947</v>
      </c>
      <c r="G152" s="62" t="str">
        <f>VLOOKUP(F152,'Весь прайс лист'!B:C,2,FALSE)</f>
        <v>Аккумуляторная батарея PS324</v>
      </c>
      <c r="H152" s="62"/>
      <c r="I152" s="153">
        <f>VLOOKUP(F152,'Весь прайс лист'!B:E,4,FALSE)</f>
        <v>7500</v>
      </c>
      <c r="J152" s="813"/>
      <c r="K152" s="810"/>
    </row>
    <row r="153" spans="1:11" s="7" customFormat="1" ht="9" customHeight="1" thickBot="1" x14ac:dyDescent="0.35">
      <c r="A153" s="525"/>
      <c r="B153" s="436"/>
      <c r="C153" s="437"/>
      <c r="D153" s="437"/>
      <c r="E153" s="438"/>
      <c r="F153" s="54"/>
      <c r="G153" s="54"/>
      <c r="H153" s="54"/>
      <c r="I153" s="131"/>
      <c r="J153" s="444"/>
      <c r="K153" s="445"/>
    </row>
    <row r="154" spans="1:11" ht="15" customHeight="1" x14ac:dyDescent="0.3">
      <c r="A154" s="883" t="s">
        <v>60</v>
      </c>
      <c r="B154" s="763" t="s">
        <v>523</v>
      </c>
      <c r="C154" s="570" t="s">
        <v>481</v>
      </c>
      <c r="D154" s="605" t="s">
        <v>852</v>
      </c>
      <c r="E154" s="797" t="s">
        <v>1004</v>
      </c>
      <c r="F154" s="496" t="s">
        <v>33</v>
      </c>
      <c r="G154" s="268" t="str">
        <f>VLOOKUP(F154,'Весь прайс лист'!B:C,2,FALSE)</f>
        <v>Привод для распашных ворот TO6024HS</v>
      </c>
      <c r="H154" s="269">
        <v>2</v>
      </c>
      <c r="I154" s="270">
        <f>VLOOKUP(F154,'Весь прайс лист'!B:E,4,FALSE)</f>
        <v>39150</v>
      </c>
      <c r="J154" s="800">
        <f>VLOOKUP(E154,'Весь прайс лист'!B:E,4,FALSE)</f>
        <v>102900</v>
      </c>
      <c r="K154" s="565">
        <f>VLOOKUP(D154,'Весь прайс лист'!B:E,4,FALSE)</f>
        <v>105900</v>
      </c>
    </row>
    <row r="155" spans="1:11" ht="15" customHeight="1" x14ac:dyDescent="0.3">
      <c r="A155" s="884"/>
      <c r="B155" s="764"/>
      <c r="C155" s="571"/>
      <c r="D155" s="607"/>
      <c r="E155" s="798"/>
      <c r="F155" s="499" t="s">
        <v>121</v>
      </c>
      <c r="G155" s="272" t="str">
        <f>VLOOKUP(F155,'Весь прайс лист'!B:C,2,FALSE)</f>
        <v>Блок управления MC824H</v>
      </c>
      <c r="H155" s="280">
        <v>1</v>
      </c>
      <c r="I155" s="281">
        <f>VLOOKUP(F155,'Весь прайс лист'!B:E,4,FALSE)</f>
        <v>20750</v>
      </c>
      <c r="J155" s="801"/>
      <c r="K155" s="567"/>
    </row>
    <row r="156" spans="1:11" ht="15" customHeight="1" x14ac:dyDescent="0.3">
      <c r="A156" s="884"/>
      <c r="B156" s="764"/>
      <c r="C156" s="571"/>
      <c r="D156" s="607"/>
      <c r="E156" s="798"/>
      <c r="F156" s="271" t="s">
        <v>841</v>
      </c>
      <c r="G156" s="273" t="str">
        <f>VLOOKUP(F156,'Весь прайс лист'!B:C,2,FALSE)</f>
        <v>Приемник OXIBD с обратной связью</v>
      </c>
      <c r="H156" s="273">
        <v>1</v>
      </c>
      <c r="I156" s="274">
        <f>VLOOKUP(F156,'Весь прайс лист'!B:E,4,FALSE)</f>
        <v>3900</v>
      </c>
      <c r="J156" s="801"/>
      <c r="K156" s="567"/>
    </row>
    <row r="157" spans="1:11" ht="15" customHeight="1" thickBot="1" x14ac:dyDescent="0.35">
      <c r="A157" s="884"/>
      <c r="B157" s="764"/>
      <c r="C157" s="571"/>
      <c r="D157" s="607"/>
      <c r="E157" s="799"/>
      <c r="F157" s="275" t="s">
        <v>814</v>
      </c>
      <c r="G157" s="277" t="str">
        <f>VLOOKUP(F157,'Весь прайс лист'!B:C,2,FALSE)</f>
        <v>Пульт управления ERA ONE ON3EBD с обратной связью</v>
      </c>
      <c r="H157" s="277">
        <v>1</v>
      </c>
      <c r="I157" s="278">
        <f>VLOOKUP(F157,'Весь прайс лист'!B:E,4,FALSE)</f>
        <v>1890</v>
      </c>
      <c r="J157" s="802"/>
      <c r="K157" s="567"/>
    </row>
    <row r="158" spans="1:11" ht="15" customHeight="1" x14ac:dyDescent="0.3">
      <c r="A158" s="884"/>
      <c r="B158" s="764"/>
      <c r="C158" s="571"/>
      <c r="D158" s="607"/>
      <c r="E158" s="606"/>
      <c r="F158" s="515" t="s">
        <v>814</v>
      </c>
      <c r="G158" s="64" t="str">
        <f>VLOOKUP(F158,'Весь прайс лист'!B:C,2,FALSE)</f>
        <v>Пульт управления ERA ONE ON3EBD с обратной связью</v>
      </c>
      <c r="H158" s="64">
        <v>1</v>
      </c>
      <c r="I158" s="155">
        <f>VLOOKUP(F158,'Весь прайс лист'!B:E,4,FALSE)</f>
        <v>1890</v>
      </c>
      <c r="J158" s="811"/>
      <c r="K158" s="567"/>
    </row>
    <row r="159" spans="1:11" s="7" customFormat="1" ht="15.75" customHeight="1" x14ac:dyDescent="0.3">
      <c r="A159" s="884"/>
      <c r="B159" s="764"/>
      <c r="C159" s="571"/>
      <c r="D159" s="607"/>
      <c r="E159" s="608"/>
      <c r="F159" s="472" t="s">
        <v>6</v>
      </c>
      <c r="G159" s="65" t="str">
        <f>VLOOKUP(F159,'Весь прайс лист'!B:C,2,FALSE)</f>
        <v>Фотоэлементы Medium BlueBus EPMB</v>
      </c>
      <c r="H159" s="65">
        <v>1</v>
      </c>
      <c r="I159" s="162">
        <f>VLOOKUP(F159,'Весь прайс лист'!B:E,4,FALSE)</f>
        <v>4650</v>
      </c>
      <c r="J159" s="803"/>
      <c r="K159" s="567"/>
    </row>
    <row r="160" spans="1:11" s="7" customFormat="1" ht="15" customHeight="1" thickBot="1" x14ac:dyDescent="0.35">
      <c r="A160" s="884"/>
      <c r="B160" s="764"/>
      <c r="C160" s="579"/>
      <c r="D160" s="609"/>
      <c r="E160" s="610"/>
      <c r="F160" s="474" t="s">
        <v>669</v>
      </c>
      <c r="G160" s="66" t="str">
        <f>VLOOKUP(F160,'Весь прайс лист'!B:C,2,FALSE)</f>
        <v>Лампа сигнальная с антенной 12В/24В ELDC</v>
      </c>
      <c r="H160" s="66">
        <v>1</v>
      </c>
      <c r="I160" s="156">
        <f>VLOOKUP(F160,'Весь прайс лист'!B:E,4,FALSE)</f>
        <v>3150</v>
      </c>
      <c r="J160" s="804"/>
      <c r="K160" s="569"/>
    </row>
    <row r="161" spans="1:11" ht="14.4" x14ac:dyDescent="0.3">
      <c r="A161" s="884"/>
      <c r="B161" s="669" t="s">
        <v>484</v>
      </c>
      <c r="C161" s="670"/>
      <c r="D161" s="644"/>
      <c r="E161" s="645"/>
      <c r="F161" s="42" t="s">
        <v>14</v>
      </c>
      <c r="G161" s="42" t="str">
        <f>VLOOKUP(F161,'Весь прайс лист'!B:C,2,FALSE)</f>
        <v>Электромеханический замок вертикальный, 12В PLA10</v>
      </c>
      <c r="H161" s="42"/>
      <c r="I161" s="129">
        <f>VLOOKUP(F161,'Весь прайс лист'!B:E,4,FALSE)</f>
        <v>9300</v>
      </c>
      <c r="J161" s="818"/>
      <c r="K161" s="819"/>
    </row>
    <row r="162" spans="1:11" ht="14.4" x14ac:dyDescent="0.3">
      <c r="A162" s="884"/>
      <c r="B162" s="643"/>
      <c r="C162" s="644"/>
      <c r="D162" s="644"/>
      <c r="E162" s="645"/>
      <c r="F162" s="40" t="s">
        <v>15</v>
      </c>
      <c r="G162" s="40" t="str">
        <f>VLOOKUP(F162,'Весь прайс лист'!B:C,2,FALSE)</f>
        <v>Электромеханический замок горизонтальный, 12В PLA11</v>
      </c>
      <c r="H162" s="40"/>
      <c r="I162" s="127">
        <f>VLOOKUP(F162,'Весь прайс лист'!B:E,4,FALSE)</f>
        <v>9300</v>
      </c>
      <c r="J162" s="818"/>
      <c r="K162" s="819"/>
    </row>
    <row r="163" spans="1:11" ht="14.4" x14ac:dyDescent="0.3">
      <c r="A163" s="884"/>
      <c r="B163" s="643"/>
      <c r="C163" s="644"/>
      <c r="D163" s="644"/>
      <c r="E163" s="645"/>
      <c r="F163" s="40" t="s">
        <v>57</v>
      </c>
      <c r="G163" s="40" t="str">
        <f>VLOOKUP(F163,'Весь прайс лист'!B:C,2,FALSE)</f>
        <v>Цифровой переключатель FLOR EDSW</v>
      </c>
      <c r="H163" s="40"/>
      <c r="I163" s="127">
        <f>VLOOKUP(F163,'Весь прайс лист'!B:E,4,FALSE)</f>
        <v>7400</v>
      </c>
      <c r="J163" s="818"/>
      <c r="K163" s="819"/>
    </row>
    <row r="164" spans="1:11" ht="15" thickBot="1" x14ac:dyDescent="0.35">
      <c r="A164" s="885"/>
      <c r="B164" s="643"/>
      <c r="C164" s="644"/>
      <c r="D164" s="644"/>
      <c r="E164" s="645"/>
      <c r="F164" s="41" t="s">
        <v>947</v>
      </c>
      <c r="G164" s="41" t="str">
        <f>VLOOKUP(F164,'Весь прайс лист'!B:C,2,FALSE)</f>
        <v>Аккумуляторная батарея PS324</v>
      </c>
      <c r="H164" s="41"/>
      <c r="I164" s="128">
        <f>VLOOKUP(F164,'Весь прайс лист'!B:E,4,FALSE)</f>
        <v>7500</v>
      </c>
      <c r="J164" s="818"/>
      <c r="K164" s="819"/>
    </row>
    <row r="165" spans="1:11" s="7" customFormat="1" ht="15" customHeight="1" x14ac:dyDescent="0.3">
      <c r="A165" s="925" t="s">
        <v>125</v>
      </c>
      <c r="B165" s="763" t="s">
        <v>519</v>
      </c>
      <c r="C165" s="742" t="s">
        <v>481</v>
      </c>
      <c r="D165" s="902" t="s">
        <v>1006</v>
      </c>
      <c r="E165" s="930" t="s">
        <v>1005</v>
      </c>
      <c r="F165" s="267" t="s">
        <v>932</v>
      </c>
      <c r="G165" s="268" t="s">
        <v>933</v>
      </c>
      <c r="H165" s="269">
        <v>1</v>
      </c>
      <c r="I165" s="467"/>
      <c r="J165" s="662">
        <f>VLOOKUP(E165,'Весь прайс лист'!B:E,4,FALSE)</f>
        <v>25900</v>
      </c>
      <c r="K165" s="638">
        <f>VLOOKUP(D165,'Весь прайс лист'!B:E,4,FALSE)</f>
        <v>37900</v>
      </c>
    </row>
    <row r="166" spans="1:11" s="7" customFormat="1" ht="15" customHeight="1" x14ac:dyDescent="0.3">
      <c r="A166" s="926"/>
      <c r="B166" s="764"/>
      <c r="C166" s="665"/>
      <c r="D166" s="903"/>
      <c r="E166" s="931"/>
      <c r="F166" s="271" t="s">
        <v>841</v>
      </c>
      <c r="G166" s="272" t="str">
        <f>VLOOKUP(F166,'Весь прайс лист'!B:C,2,FALSE)</f>
        <v>Приемник OXIBD с обратной связью</v>
      </c>
      <c r="H166" s="273">
        <v>1</v>
      </c>
      <c r="I166" s="274">
        <f>VLOOKUP(F166,'Весь прайс лист'!B:E,4,FALSE)</f>
        <v>3900</v>
      </c>
      <c r="J166" s="734"/>
      <c r="K166" s="640"/>
    </row>
    <row r="167" spans="1:11" s="7" customFormat="1" ht="15" customHeight="1" thickBot="1" x14ac:dyDescent="0.35">
      <c r="A167" s="926"/>
      <c r="B167" s="764"/>
      <c r="C167" s="665"/>
      <c r="D167" s="903"/>
      <c r="E167" s="932"/>
      <c r="F167" s="275" t="s">
        <v>814</v>
      </c>
      <c r="G167" s="276" t="str">
        <f>VLOOKUP(F167,'Весь прайс лист'!B:C,2,FALSE)</f>
        <v>Пульт управления ERA ONE ON3EBD с обратной связью</v>
      </c>
      <c r="H167" s="277">
        <v>2</v>
      </c>
      <c r="I167" s="278">
        <f>VLOOKUP(F167,'Весь прайс лист'!B:E,4,FALSE)</f>
        <v>1890</v>
      </c>
      <c r="J167" s="664"/>
      <c r="K167" s="640"/>
    </row>
    <row r="168" spans="1:11" s="7" customFormat="1" ht="14.4" x14ac:dyDescent="0.3">
      <c r="A168" s="926"/>
      <c r="B168" s="764"/>
      <c r="C168" s="665"/>
      <c r="D168" s="903"/>
      <c r="E168" s="907"/>
      <c r="F168" s="515" t="s">
        <v>934</v>
      </c>
      <c r="G168" s="468" t="s">
        <v>935</v>
      </c>
      <c r="H168" s="64">
        <v>1</v>
      </c>
      <c r="I168" s="155"/>
      <c r="J168" s="910"/>
      <c r="K168" s="640"/>
    </row>
    <row r="169" spans="1:11" s="7" customFormat="1" ht="14.4" x14ac:dyDescent="0.3">
      <c r="A169" s="926"/>
      <c r="B169" s="764"/>
      <c r="C169" s="665"/>
      <c r="D169" s="903"/>
      <c r="E169" s="908"/>
      <c r="F169" s="472" t="s">
        <v>6</v>
      </c>
      <c r="G169" s="469" t="str">
        <f>VLOOKUP(F169,'Весь прайс лист'!B:C,2,FALSE)</f>
        <v>Фотоэлементы Medium BlueBus EPMB</v>
      </c>
      <c r="H169" s="65">
        <v>1</v>
      </c>
      <c r="I169" s="162">
        <f>VLOOKUP(F169,'Весь прайс лист'!B:E,4,FALSE)</f>
        <v>4650</v>
      </c>
      <c r="J169" s="911"/>
      <c r="K169" s="640"/>
    </row>
    <row r="170" spans="1:11" s="7" customFormat="1" ht="15" thickBot="1" x14ac:dyDescent="0.35">
      <c r="A170" s="926"/>
      <c r="B170" s="843"/>
      <c r="C170" s="666"/>
      <c r="D170" s="904"/>
      <c r="E170" s="909"/>
      <c r="F170" s="474" t="s">
        <v>123</v>
      </c>
      <c r="G170" s="470" t="str">
        <f>VLOOKUP(F170,'Весь прайс лист'!B:C,2,FALSE)</f>
        <v>Лампа светодиодная многофункциональная WLT</v>
      </c>
      <c r="H170" s="66">
        <v>1</v>
      </c>
      <c r="I170" s="156">
        <f>VLOOKUP(F170,'Весь прайс лист'!B:E,4,FALSE)</f>
        <v>3700</v>
      </c>
      <c r="J170" s="912"/>
      <c r="K170" s="642"/>
    </row>
    <row r="171" spans="1:11" s="7" customFormat="1" ht="14.4" x14ac:dyDescent="0.3">
      <c r="A171" s="848"/>
      <c r="B171" s="643" t="s">
        <v>484</v>
      </c>
      <c r="C171" s="644"/>
      <c r="D171" s="644"/>
      <c r="E171" s="645"/>
      <c r="F171" s="42" t="s">
        <v>669</v>
      </c>
      <c r="G171" s="42" t="str">
        <f>VLOOKUP(F171,'Весь прайс лист'!B:C,2,FALSE)</f>
        <v>Лампа сигнальная с антенной 12В/24В ELDC</v>
      </c>
      <c r="H171" s="42"/>
      <c r="I171" s="129">
        <f>VLOOKUP(F171,'Весь прайс лист'!B:E,4,FALSE)</f>
        <v>3150</v>
      </c>
      <c r="J171" s="812"/>
      <c r="K171" s="808"/>
    </row>
    <row r="172" spans="1:11" s="7" customFormat="1" ht="14.4" x14ac:dyDescent="0.3">
      <c r="A172" s="848"/>
      <c r="B172" s="643"/>
      <c r="C172" s="644"/>
      <c r="D172" s="644"/>
      <c r="E172" s="645"/>
      <c r="F172" s="42" t="s">
        <v>14</v>
      </c>
      <c r="G172" s="42" t="str">
        <f>VLOOKUP(F172,'Весь прайс лист'!B:C,2,FALSE)</f>
        <v>Электромеханический замок вертикальный, 12В PLA10</v>
      </c>
      <c r="H172" s="42"/>
      <c r="I172" s="129">
        <f>VLOOKUP(F172,'Весь прайс лист'!B:E,4,FALSE)</f>
        <v>9300</v>
      </c>
      <c r="J172" s="812"/>
      <c r="K172" s="808"/>
    </row>
    <row r="173" spans="1:11" s="7" customFormat="1" ht="14.4" x14ac:dyDescent="0.3">
      <c r="A173" s="848"/>
      <c r="B173" s="643"/>
      <c r="C173" s="644"/>
      <c r="D173" s="644"/>
      <c r="E173" s="645"/>
      <c r="F173" s="42" t="s">
        <v>57</v>
      </c>
      <c r="G173" s="42" t="str">
        <f>VLOOKUP(F173,'Весь прайс лист'!B:C,2,FALSE)</f>
        <v>Цифровой переключатель FLOR EDSW</v>
      </c>
      <c r="H173" s="42"/>
      <c r="I173" s="129">
        <f>VLOOKUP(F173,'Весь прайс лист'!B:E,4,FALSE)</f>
        <v>7400</v>
      </c>
      <c r="J173" s="812"/>
      <c r="K173" s="808"/>
    </row>
    <row r="174" spans="1:11" s="7" customFormat="1" ht="14.4" x14ac:dyDescent="0.3">
      <c r="A174" s="848"/>
      <c r="B174" s="643"/>
      <c r="C174" s="644"/>
      <c r="D174" s="644"/>
      <c r="E174" s="645"/>
      <c r="F174" s="42" t="s">
        <v>15</v>
      </c>
      <c r="G174" s="42" t="str">
        <f>VLOOKUP(F174,'Весь прайс лист'!B:C,2,FALSE)</f>
        <v>Электромеханический замок горизонтальный, 12В PLA11</v>
      </c>
      <c r="H174" s="42"/>
      <c r="I174" s="129">
        <f>VLOOKUP(F174,'Весь прайс лист'!B:E,4,FALSE)</f>
        <v>9300</v>
      </c>
      <c r="J174" s="812"/>
      <c r="K174" s="808"/>
    </row>
    <row r="175" spans="1:11" s="7" customFormat="1" ht="15" thickBot="1" x14ac:dyDescent="0.35">
      <c r="A175" s="849"/>
      <c r="B175" s="646"/>
      <c r="C175" s="647"/>
      <c r="D175" s="647"/>
      <c r="E175" s="648"/>
      <c r="F175" s="62" t="s">
        <v>124</v>
      </c>
      <c r="G175" s="62" t="str">
        <f>VLOOKUP(F175,'Весь прайс лист'!B:C,2,FALSE)</f>
        <v>Аккумуляторная батарея PS424</v>
      </c>
      <c r="H175" s="62"/>
      <c r="I175" s="153">
        <f>VLOOKUP(F175,'Весь прайс лист'!B:E,4,FALSE)</f>
        <v>8900</v>
      </c>
      <c r="J175" s="813"/>
      <c r="K175" s="810"/>
    </row>
    <row r="176" spans="1:11" s="7" customFormat="1" ht="16.5" customHeight="1" thickBot="1" x14ac:dyDescent="0.35">
      <c r="A176" s="523"/>
      <c r="B176" s="436"/>
      <c r="C176" s="437"/>
      <c r="D176" s="437"/>
      <c r="E176" s="438"/>
      <c r="F176" s="54"/>
      <c r="G176" s="54"/>
      <c r="H176" s="54"/>
      <c r="I176" s="131"/>
      <c r="J176" s="447"/>
      <c r="K176" s="442"/>
    </row>
    <row r="177" spans="1:11" s="7" customFormat="1" ht="14.4" x14ac:dyDescent="0.3">
      <c r="A177" s="847" t="s">
        <v>58</v>
      </c>
      <c r="B177" s="861" t="s">
        <v>963</v>
      </c>
      <c r="C177" s="742" t="s">
        <v>482</v>
      </c>
      <c r="D177" s="580" t="s">
        <v>1007</v>
      </c>
      <c r="E177" s="581"/>
      <c r="F177" s="267" t="s">
        <v>126</v>
      </c>
      <c r="G177" s="268" t="str">
        <f>VLOOKUP(F177,'Весь прайс лист'!B:C,2,FALSE)</f>
        <v>Привод для распашных ворот HO7124</v>
      </c>
      <c r="H177" s="269">
        <v>1</v>
      </c>
      <c r="I177" s="449">
        <f>VLOOKUP(F177,'Весь прайс лист'!B:E,4,FALSE)</f>
        <v>32850</v>
      </c>
      <c r="J177" s="661">
        <f>VLOOKUP(D177,'Весь прайс лист'!B:E,4,FALSE)</f>
        <v>42900</v>
      </c>
      <c r="K177" s="662"/>
    </row>
    <row r="178" spans="1:11" s="7" customFormat="1" ht="14.4" x14ac:dyDescent="0.3">
      <c r="A178" s="848"/>
      <c r="B178" s="862"/>
      <c r="C178" s="665"/>
      <c r="D178" s="582"/>
      <c r="E178" s="583"/>
      <c r="F178" s="271" t="s">
        <v>127</v>
      </c>
      <c r="G178" s="272" t="str">
        <f>VLOOKUP(F178,'Весь прайс лист'!B:C,2,FALSE)</f>
        <v>Привод для распашных ворот HO7224</v>
      </c>
      <c r="H178" s="273">
        <v>1</v>
      </c>
      <c r="I178" s="391">
        <f>VLOOKUP(F178,'Весь прайс лист'!B:E,4,FALSE)</f>
        <v>22800</v>
      </c>
      <c r="J178" s="733"/>
      <c r="K178" s="734"/>
    </row>
    <row r="179" spans="1:11" s="7" customFormat="1" ht="14.4" x14ac:dyDescent="0.3">
      <c r="A179" s="848"/>
      <c r="B179" s="862"/>
      <c r="C179" s="665"/>
      <c r="D179" s="582"/>
      <c r="E179" s="583"/>
      <c r="F179" s="271" t="s">
        <v>841</v>
      </c>
      <c r="G179" s="272" t="str">
        <f>VLOOKUP(F179,'Весь прайс лист'!B:C,2,FALSE)</f>
        <v>Приемник OXIBD с обратной связью</v>
      </c>
      <c r="H179" s="273">
        <v>1</v>
      </c>
      <c r="I179" s="391">
        <f>VLOOKUP(F179,'Весь прайс лист'!B:E,4,FALSE)</f>
        <v>3900</v>
      </c>
      <c r="J179" s="733"/>
      <c r="K179" s="734"/>
    </row>
    <row r="180" spans="1:11" s="7" customFormat="1" ht="14.4" x14ac:dyDescent="0.3">
      <c r="A180" s="848"/>
      <c r="B180" s="862"/>
      <c r="C180" s="665"/>
      <c r="D180" s="582"/>
      <c r="E180" s="583"/>
      <c r="F180" s="271" t="s">
        <v>814</v>
      </c>
      <c r="G180" s="272" t="str">
        <f>VLOOKUP(F180,'Весь прайс лист'!B:C,2,FALSE)</f>
        <v>Пульт управления ERA ONE ON3EBD с обратной связью</v>
      </c>
      <c r="H180" s="273">
        <v>2</v>
      </c>
      <c r="I180" s="391">
        <f>VLOOKUP(F180,'Весь прайс лист'!B:E,4,FALSE)</f>
        <v>1890</v>
      </c>
      <c r="J180" s="733"/>
      <c r="K180" s="734"/>
    </row>
    <row r="181" spans="1:11" s="7" customFormat="1" ht="14.4" x14ac:dyDescent="0.3">
      <c r="A181" s="848"/>
      <c r="B181" s="862"/>
      <c r="C181" s="665"/>
      <c r="D181" s="582"/>
      <c r="E181" s="583"/>
      <c r="F181" s="271" t="s">
        <v>6</v>
      </c>
      <c r="G181" s="272" t="str">
        <f>VLOOKUP(F181,'Весь прайс лист'!B:C,2,FALSE)</f>
        <v>Фотоэлементы Medium BlueBus EPMB</v>
      </c>
      <c r="H181" s="273">
        <v>1</v>
      </c>
      <c r="I181" s="391">
        <f>VLOOKUP(F181,'Весь прайс лист'!B:E,4,FALSE)</f>
        <v>4650</v>
      </c>
      <c r="J181" s="733"/>
      <c r="K181" s="734"/>
    </row>
    <row r="182" spans="1:11" s="7" customFormat="1" ht="15" thickBot="1" x14ac:dyDescent="0.35">
      <c r="A182" s="848"/>
      <c r="B182" s="898"/>
      <c r="C182" s="666"/>
      <c r="D182" s="584"/>
      <c r="E182" s="585"/>
      <c r="F182" s="275" t="s">
        <v>669</v>
      </c>
      <c r="G182" s="276" t="str">
        <f>VLOOKUP(F182,'Весь прайс лист'!B:C,2,FALSE)</f>
        <v>Лампа сигнальная с антенной 12В/24В ELDC</v>
      </c>
      <c r="H182" s="277">
        <v>1</v>
      </c>
      <c r="I182" s="393">
        <f>VLOOKUP(F182,'Весь прайс лист'!B:E,4,FALSE)</f>
        <v>3150</v>
      </c>
      <c r="J182" s="663"/>
      <c r="K182" s="664"/>
    </row>
    <row r="183" spans="1:11" s="7" customFormat="1" ht="14.4" x14ac:dyDescent="0.3">
      <c r="A183" s="848"/>
      <c r="B183" s="643" t="s">
        <v>484</v>
      </c>
      <c r="C183" s="644"/>
      <c r="D183" s="644"/>
      <c r="E183" s="645"/>
      <c r="F183" s="42" t="s">
        <v>57</v>
      </c>
      <c r="G183" s="42" t="str">
        <f>VLOOKUP(F183,'Весь прайс лист'!B:C,2,FALSE)</f>
        <v>Цифровой переключатель FLOR EDSW</v>
      </c>
      <c r="H183" s="42"/>
      <c r="I183" s="129">
        <f>VLOOKUP(F183,'Весь прайс лист'!B:E,4,FALSE)</f>
        <v>7400</v>
      </c>
      <c r="J183" s="812"/>
      <c r="K183" s="808"/>
    </row>
    <row r="184" spans="1:11" s="7" customFormat="1" ht="14.4" x14ac:dyDescent="0.3">
      <c r="A184" s="848"/>
      <c r="B184" s="643"/>
      <c r="C184" s="644"/>
      <c r="D184" s="644"/>
      <c r="E184" s="645"/>
      <c r="F184" s="40" t="s">
        <v>14</v>
      </c>
      <c r="G184" s="40" t="str">
        <f>VLOOKUP(F184,'Весь прайс лист'!B:C,2,FALSE)</f>
        <v>Электромеханический замок вертикальный, 12В PLA10</v>
      </c>
      <c r="H184" s="40"/>
      <c r="I184" s="127">
        <f>VLOOKUP(F184,'Весь прайс лист'!B:E,4,FALSE)</f>
        <v>9300</v>
      </c>
      <c r="J184" s="812"/>
      <c r="K184" s="808"/>
    </row>
    <row r="185" spans="1:11" s="7" customFormat="1" ht="14.4" x14ac:dyDescent="0.3">
      <c r="A185" s="848"/>
      <c r="B185" s="643"/>
      <c r="C185" s="644"/>
      <c r="D185" s="644"/>
      <c r="E185" s="645"/>
      <c r="F185" s="40" t="s">
        <v>15</v>
      </c>
      <c r="G185" s="40" t="str">
        <f>VLOOKUP(F185,'Весь прайс лист'!B:C,2,FALSE)</f>
        <v>Электромеханический замок горизонтальный, 12В PLA11</v>
      </c>
      <c r="H185" s="40"/>
      <c r="I185" s="127">
        <f>VLOOKUP(F185,'Весь прайс лист'!B:E,4,FALSE)</f>
        <v>9300</v>
      </c>
      <c r="J185" s="812"/>
      <c r="K185" s="808"/>
    </row>
    <row r="186" spans="1:11" s="7" customFormat="1" ht="14.4" x14ac:dyDescent="0.3">
      <c r="A186" s="848"/>
      <c r="B186" s="643"/>
      <c r="C186" s="644"/>
      <c r="D186" s="644"/>
      <c r="E186" s="645"/>
      <c r="F186" s="40" t="s">
        <v>9</v>
      </c>
      <c r="G186" s="40" t="str">
        <f>VLOOKUP(F186,'Весь прайс лист'!B:C,2,FALSE)</f>
        <v>Переключатель замковый с механизмом разблокировки KIO</v>
      </c>
      <c r="H186" s="40"/>
      <c r="I186" s="127">
        <f>VLOOKUP(F186,'Весь прайс лист'!B:E,4,FALSE)</f>
        <v>4800</v>
      </c>
      <c r="J186" s="812"/>
      <c r="K186" s="808"/>
    </row>
    <row r="187" spans="1:11" s="7" customFormat="1" ht="15" thickBot="1" x14ac:dyDescent="0.35">
      <c r="A187" s="849"/>
      <c r="B187" s="646"/>
      <c r="C187" s="647"/>
      <c r="D187" s="644"/>
      <c r="E187" s="645"/>
      <c r="F187" s="41" t="s">
        <v>8</v>
      </c>
      <c r="G187" s="41" t="str">
        <f>VLOOKUP(F187,'Весь прайс лист'!B:C,2,FALSE)</f>
        <v>Металлический трос разблокировки для KIO KA1</v>
      </c>
      <c r="H187" s="41"/>
      <c r="I187" s="128">
        <f>VLOOKUP(F187,'Весь прайс лист'!B:E,4,FALSE)</f>
        <v>1450</v>
      </c>
      <c r="J187" s="812"/>
      <c r="K187" s="808"/>
    </row>
    <row r="188" spans="1:11" s="7" customFormat="1" ht="15" customHeight="1" x14ac:dyDescent="0.3">
      <c r="A188" s="847" t="s">
        <v>129</v>
      </c>
      <c r="B188" s="861" t="s">
        <v>520</v>
      </c>
      <c r="C188" s="735" t="s">
        <v>481</v>
      </c>
      <c r="D188" s="605" t="s">
        <v>1009</v>
      </c>
      <c r="E188" s="580" t="s">
        <v>1008</v>
      </c>
      <c r="F188" s="496" t="s">
        <v>128</v>
      </c>
      <c r="G188" s="268" t="str">
        <f>VLOOKUP(F188,'Весь прайс лист'!B:C,2,FALSE)</f>
        <v>Привод для распашных ворот HY7005</v>
      </c>
      <c r="H188" s="269">
        <v>2</v>
      </c>
      <c r="I188" s="270">
        <f>VLOOKUP(F188,'Весь прайс лист'!B:E,4,FALSE)</f>
        <v>26300</v>
      </c>
      <c r="J188" s="587">
        <f>VLOOKUP(E188,'Весь прайс лист'!B:E,4,FALSE)</f>
        <v>49900</v>
      </c>
      <c r="K188" s="565">
        <f>VLOOKUP(D188,'Весь прайс лист'!B:E,4,FALSE)</f>
        <v>52900</v>
      </c>
    </row>
    <row r="189" spans="1:11" s="7" customFormat="1" ht="15" customHeight="1" x14ac:dyDescent="0.3">
      <c r="A189" s="848"/>
      <c r="B189" s="862"/>
      <c r="C189" s="736"/>
      <c r="D189" s="607"/>
      <c r="E189" s="582"/>
      <c r="F189" s="499" t="s">
        <v>841</v>
      </c>
      <c r="G189" s="272" t="str">
        <f>VLOOKUP(F189,'Весь прайс лист'!B:C,2,FALSE)</f>
        <v>Приемник OXIBD с обратной связью</v>
      </c>
      <c r="H189" s="273">
        <v>1</v>
      </c>
      <c r="I189" s="274">
        <f>VLOOKUP(F189,'Весь прайс лист'!B:E,4,FALSE)</f>
        <v>3900</v>
      </c>
      <c r="J189" s="589"/>
      <c r="K189" s="567"/>
    </row>
    <row r="190" spans="1:11" s="7" customFormat="1" ht="15" customHeight="1" x14ac:dyDescent="0.3">
      <c r="A190" s="848"/>
      <c r="B190" s="862"/>
      <c r="C190" s="736"/>
      <c r="D190" s="607"/>
      <c r="E190" s="582"/>
      <c r="F190" s="499" t="s">
        <v>783</v>
      </c>
      <c r="G190" s="272" t="str">
        <f>VLOOKUP(F190,'Весь прайс лист'!B:C,2,FALSE)</f>
        <v>Блок управления MC800</v>
      </c>
      <c r="H190" s="273">
        <v>1</v>
      </c>
      <c r="I190" s="274">
        <f>VLOOKUP(F190,'Весь прайс лист'!B:E,4,FALSE)</f>
        <v>10250</v>
      </c>
      <c r="J190" s="589"/>
      <c r="K190" s="567"/>
    </row>
    <row r="191" spans="1:11" s="7" customFormat="1" ht="15.75" customHeight="1" thickBot="1" x14ac:dyDescent="0.35">
      <c r="A191" s="848"/>
      <c r="B191" s="862"/>
      <c r="C191" s="736"/>
      <c r="D191" s="607"/>
      <c r="E191" s="584"/>
      <c r="F191" s="526" t="s">
        <v>814</v>
      </c>
      <c r="G191" s="276" t="str">
        <f>VLOOKUP(F191,'Весь прайс лист'!B:C,2,FALSE)</f>
        <v>Пульт управления ERA ONE ON3EBD с обратной связью</v>
      </c>
      <c r="H191" s="277">
        <v>1</v>
      </c>
      <c r="I191" s="278">
        <f>VLOOKUP(F191,'Весь прайс лист'!B:E,4,FALSE)</f>
        <v>1890</v>
      </c>
      <c r="J191" s="591"/>
      <c r="K191" s="567"/>
    </row>
    <row r="192" spans="1:11" s="7" customFormat="1" ht="16.5" customHeight="1" x14ac:dyDescent="0.3">
      <c r="A192" s="848"/>
      <c r="B192" s="862"/>
      <c r="C192" s="736"/>
      <c r="D192" s="607"/>
      <c r="E192" s="680"/>
      <c r="F192" s="502" t="s">
        <v>814</v>
      </c>
      <c r="G192" s="468" t="str">
        <f>VLOOKUP(F192,'Весь прайс лист'!B:C,2,FALSE)</f>
        <v>Пульт управления ERA ONE ON3EBD с обратной связью</v>
      </c>
      <c r="H192" s="64">
        <v>1</v>
      </c>
      <c r="I192" s="155">
        <f>VLOOKUP(F192,'Весь прайс лист'!B:E,4,FALSE)</f>
        <v>1890</v>
      </c>
      <c r="J192" s="905"/>
      <c r="K192" s="567"/>
    </row>
    <row r="193" spans="1:11" s="7" customFormat="1" ht="16.5" customHeight="1" x14ac:dyDescent="0.3">
      <c r="A193" s="848"/>
      <c r="B193" s="862"/>
      <c r="C193" s="736"/>
      <c r="D193" s="607"/>
      <c r="E193" s="680"/>
      <c r="F193" s="505" t="s">
        <v>668</v>
      </c>
      <c r="G193" s="469" t="str">
        <f>VLOOKUP(F193,'Весь прайс лист'!B:C,2,FALSE)</f>
        <v>Лампа сигнальная с антенной, 230В ELAC</v>
      </c>
      <c r="H193" s="65">
        <v>1</v>
      </c>
      <c r="I193" s="162">
        <f>VLOOKUP(F193,'Весь прайс лист'!B:E,4,FALSE)</f>
        <v>3150</v>
      </c>
      <c r="J193" s="905"/>
      <c r="K193" s="567"/>
    </row>
    <row r="194" spans="1:11" s="7" customFormat="1" ht="16.5" customHeight="1" thickBot="1" x14ac:dyDescent="0.35">
      <c r="A194" s="848"/>
      <c r="B194" s="862"/>
      <c r="C194" s="737"/>
      <c r="D194" s="609"/>
      <c r="E194" s="681"/>
      <c r="F194" s="474" t="s">
        <v>94</v>
      </c>
      <c r="G194" s="66" t="str">
        <f>VLOOKUP(F194,'Весь прайс лист'!B:C,2,FALSE)</f>
        <v>Фотоэлементы Medium EPM</v>
      </c>
      <c r="H194" s="66">
        <v>1</v>
      </c>
      <c r="I194" s="156">
        <f>VLOOKUP(F194,'Весь прайс лист'!B:E,4,FALSE)</f>
        <v>4650</v>
      </c>
      <c r="J194" s="906"/>
      <c r="K194" s="569"/>
    </row>
    <row r="195" spans="1:11" s="7" customFormat="1" ht="14.4" x14ac:dyDescent="0.3">
      <c r="A195" s="848"/>
      <c r="B195" s="669" t="s">
        <v>484</v>
      </c>
      <c r="C195" s="670"/>
      <c r="D195" s="644"/>
      <c r="E195" s="645"/>
      <c r="F195" s="42" t="s">
        <v>57</v>
      </c>
      <c r="G195" s="42" t="str">
        <f>VLOOKUP(F195,'Весь прайс лист'!B:C,2,FALSE)</f>
        <v>Цифровой переключатель FLOR EDSW</v>
      </c>
      <c r="H195" s="42"/>
      <c r="I195" s="129">
        <f>VLOOKUP(F195,'Весь прайс лист'!B:E,4,FALSE)</f>
        <v>7400</v>
      </c>
      <c r="J195" s="807"/>
      <c r="K195" s="808"/>
    </row>
    <row r="196" spans="1:11" s="7" customFormat="1" ht="14.4" x14ac:dyDescent="0.3">
      <c r="A196" s="848"/>
      <c r="B196" s="643"/>
      <c r="C196" s="644"/>
      <c r="D196" s="644"/>
      <c r="E196" s="645"/>
      <c r="F196" s="42" t="s">
        <v>14</v>
      </c>
      <c r="G196" s="42" t="str">
        <f>VLOOKUP(F196,'Весь прайс лист'!B:C,2,FALSE)</f>
        <v>Электромеханический замок вертикальный, 12В PLA10</v>
      </c>
      <c r="H196" s="42"/>
      <c r="I196" s="129">
        <f>VLOOKUP(F196,'Весь прайс лист'!B:E,4,FALSE)</f>
        <v>9300</v>
      </c>
      <c r="J196" s="807"/>
      <c r="K196" s="808"/>
    </row>
    <row r="197" spans="1:11" s="7" customFormat="1" ht="14.4" x14ac:dyDescent="0.3">
      <c r="A197" s="848"/>
      <c r="B197" s="643"/>
      <c r="C197" s="644"/>
      <c r="D197" s="644"/>
      <c r="E197" s="645"/>
      <c r="F197" s="42" t="s">
        <v>15</v>
      </c>
      <c r="G197" s="42" t="str">
        <f>VLOOKUP(F197,'Весь прайс лист'!B:C,2,FALSE)</f>
        <v>Электромеханический замок горизонтальный, 12В PLA11</v>
      </c>
      <c r="H197" s="42"/>
      <c r="I197" s="129">
        <f>VLOOKUP(F197,'Весь прайс лист'!B:E,4,FALSE)</f>
        <v>9300</v>
      </c>
      <c r="J197" s="807"/>
      <c r="K197" s="808"/>
    </row>
    <row r="198" spans="1:11" s="7" customFormat="1" ht="14.4" x14ac:dyDescent="0.3">
      <c r="A198" s="848"/>
      <c r="B198" s="643"/>
      <c r="C198" s="644"/>
      <c r="D198" s="644"/>
      <c r="E198" s="645"/>
      <c r="F198" s="42" t="s">
        <v>9</v>
      </c>
      <c r="G198" s="42" t="str">
        <f>VLOOKUP(F198,'Весь прайс лист'!B:C,2,FALSE)</f>
        <v>Переключатель замковый с механизмом разблокировки KIO</v>
      </c>
      <c r="H198" s="42"/>
      <c r="I198" s="129">
        <f>VLOOKUP(F198,'Весь прайс лист'!B:E,4,FALSE)</f>
        <v>4800</v>
      </c>
      <c r="J198" s="807"/>
      <c r="K198" s="808"/>
    </row>
    <row r="199" spans="1:11" s="7" customFormat="1" ht="15" thickBot="1" x14ac:dyDescent="0.35">
      <c r="A199" s="849"/>
      <c r="B199" s="646"/>
      <c r="C199" s="647"/>
      <c r="D199" s="647"/>
      <c r="E199" s="648"/>
      <c r="F199" s="62" t="s">
        <v>8</v>
      </c>
      <c r="G199" s="62" t="str">
        <f>VLOOKUP(F199,'Весь прайс лист'!B:C,2,FALSE)</f>
        <v>Металлический трос разблокировки для KIO KA1</v>
      </c>
      <c r="H199" s="62"/>
      <c r="I199" s="153">
        <f>VLOOKUP(F199,'Весь прайс лист'!B:E,4,FALSE)</f>
        <v>1450</v>
      </c>
      <c r="J199" s="809"/>
      <c r="K199" s="810"/>
    </row>
    <row r="200" spans="1:11" s="7" customFormat="1" ht="15" customHeight="1" x14ac:dyDescent="0.3">
      <c r="A200" s="918" t="s">
        <v>62</v>
      </c>
      <c r="B200" s="677" t="s">
        <v>524</v>
      </c>
      <c r="C200" s="570" t="s">
        <v>481</v>
      </c>
      <c r="D200" s="605" t="s">
        <v>853</v>
      </c>
      <c r="E200" s="797" t="s">
        <v>1010</v>
      </c>
      <c r="F200" s="496" t="s">
        <v>169</v>
      </c>
      <c r="G200" s="268" t="str">
        <f>VLOOKUP(F200,'Весь прайс лист'!B:C,2,FALSE)</f>
        <v>Привод для распашных ворот HK7024HS</v>
      </c>
      <c r="H200" s="269">
        <v>1</v>
      </c>
      <c r="I200" s="270">
        <f>VLOOKUP(F200,'Весь прайс лист'!B:E,4,FALSE)</f>
        <v>52200</v>
      </c>
      <c r="J200" s="800">
        <f>VLOOKUP(E200,'Весь прайс лист'!B:E,4,FALSE)</f>
        <v>96900</v>
      </c>
      <c r="K200" s="565">
        <f>VLOOKUP(D200,'Весь прайс лист'!B:E,4,FALSE)</f>
        <v>99900</v>
      </c>
    </row>
    <row r="201" spans="1:11" s="7" customFormat="1" ht="15" customHeight="1" x14ac:dyDescent="0.3">
      <c r="A201" s="919"/>
      <c r="B201" s="678"/>
      <c r="C201" s="571"/>
      <c r="D201" s="607"/>
      <c r="E201" s="798"/>
      <c r="F201" s="497" t="s">
        <v>31</v>
      </c>
      <c r="G201" s="279" t="str">
        <f>VLOOKUP(F201,'Весь прайс лист'!B:C,2,FALSE)</f>
        <v>Привод для распашных ворот HK7224HS</v>
      </c>
      <c r="H201" s="280">
        <v>1</v>
      </c>
      <c r="I201" s="281">
        <f>VLOOKUP(F201,'Весь прайс лист'!B:E,4,FALSE)</f>
        <v>37600</v>
      </c>
      <c r="J201" s="801"/>
      <c r="K201" s="567"/>
    </row>
    <row r="202" spans="1:11" s="7" customFormat="1" ht="15" customHeight="1" x14ac:dyDescent="0.3">
      <c r="A202" s="919"/>
      <c r="B202" s="678"/>
      <c r="C202" s="571"/>
      <c r="D202" s="607"/>
      <c r="E202" s="798"/>
      <c r="F202" s="499" t="s">
        <v>121</v>
      </c>
      <c r="G202" s="272" t="str">
        <f>VLOOKUP(F202,'Весь прайс лист'!B:C,2,FALSE)</f>
        <v>Блок управления MC824H</v>
      </c>
      <c r="H202" s="280">
        <v>1</v>
      </c>
      <c r="I202" s="281">
        <f>VLOOKUP(F202,'Весь прайс лист'!B:E,4,FALSE)</f>
        <v>20750</v>
      </c>
      <c r="J202" s="801"/>
      <c r="K202" s="567"/>
    </row>
    <row r="203" spans="1:11" s="7" customFormat="1" ht="15" customHeight="1" x14ac:dyDescent="0.3">
      <c r="A203" s="919"/>
      <c r="B203" s="678"/>
      <c r="C203" s="571"/>
      <c r="D203" s="607"/>
      <c r="E203" s="798"/>
      <c r="F203" s="271" t="s">
        <v>841</v>
      </c>
      <c r="G203" s="273" t="str">
        <f>VLOOKUP(F203,'Весь прайс лист'!B:C,2,FALSE)</f>
        <v>Приемник OXIBD с обратной связью</v>
      </c>
      <c r="H203" s="273">
        <v>1</v>
      </c>
      <c r="I203" s="274">
        <f>VLOOKUP(F203,'Весь прайс лист'!B:E,4,FALSE)</f>
        <v>3900</v>
      </c>
      <c r="J203" s="801"/>
      <c r="K203" s="567"/>
    </row>
    <row r="204" spans="1:11" s="7" customFormat="1" ht="15" customHeight="1" thickBot="1" x14ac:dyDescent="0.35">
      <c r="A204" s="919"/>
      <c r="B204" s="678"/>
      <c r="C204" s="571"/>
      <c r="D204" s="607"/>
      <c r="E204" s="799"/>
      <c r="F204" s="275" t="s">
        <v>814</v>
      </c>
      <c r="G204" s="277" t="str">
        <f>VLOOKUP(F204,'Весь прайс лист'!B:C,2,FALSE)</f>
        <v>Пульт управления ERA ONE ON3EBD с обратной связью</v>
      </c>
      <c r="H204" s="277">
        <v>1</v>
      </c>
      <c r="I204" s="278">
        <f>VLOOKUP(F204,'Весь прайс лист'!B:E,4,FALSE)</f>
        <v>1890</v>
      </c>
      <c r="J204" s="802"/>
      <c r="K204" s="567"/>
    </row>
    <row r="205" spans="1:11" s="7" customFormat="1" ht="15" customHeight="1" x14ac:dyDescent="0.3">
      <c r="A205" s="919"/>
      <c r="B205" s="678"/>
      <c r="C205" s="571"/>
      <c r="D205" s="607"/>
      <c r="E205" s="608"/>
      <c r="F205" s="515" t="s">
        <v>814</v>
      </c>
      <c r="G205" s="64" t="str">
        <f>VLOOKUP(F205,'Весь прайс лист'!B:C,2,FALSE)</f>
        <v>Пульт управления ERA ONE ON3EBD с обратной связью</v>
      </c>
      <c r="H205" s="64">
        <v>1</v>
      </c>
      <c r="I205" s="155">
        <f>VLOOKUP(F205,'Весь прайс лист'!B:E,4,FALSE)</f>
        <v>1890</v>
      </c>
      <c r="J205" s="803"/>
      <c r="K205" s="567"/>
    </row>
    <row r="206" spans="1:11" s="7" customFormat="1" ht="15.75" customHeight="1" x14ac:dyDescent="0.3">
      <c r="A206" s="919"/>
      <c r="B206" s="678"/>
      <c r="C206" s="571"/>
      <c r="D206" s="607"/>
      <c r="E206" s="608"/>
      <c r="F206" s="472" t="s">
        <v>6</v>
      </c>
      <c r="G206" s="65" t="str">
        <f>VLOOKUP(F206,'Весь прайс лист'!B:C,2,FALSE)</f>
        <v>Фотоэлементы Medium BlueBus EPMB</v>
      </c>
      <c r="H206" s="65">
        <v>1</v>
      </c>
      <c r="I206" s="162">
        <f>VLOOKUP(F206,'Весь прайс лист'!B:E,4,FALSE)</f>
        <v>4650</v>
      </c>
      <c r="J206" s="803"/>
      <c r="K206" s="567"/>
    </row>
    <row r="207" spans="1:11" s="7" customFormat="1" ht="15" customHeight="1" thickBot="1" x14ac:dyDescent="0.35">
      <c r="A207" s="919"/>
      <c r="B207" s="678"/>
      <c r="C207" s="579"/>
      <c r="D207" s="609"/>
      <c r="E207" s="610"/>
      <c r="F207" s="474" t="s">
        <v>669</v>
      </c>
      <c r="G207" s="66" t="str">
        <f>VLOOKUP(F207,'Весь прайс лист'!B:C,2,FALSE)</f>
        <v>Лампа сигнальная с антенной 12В/24В ELDC</v>
      </c>
      <c r="H207" s="66">
        <v>1</v>
      </c>
      <c r="I207" s="156">
        <f>VLOOKUP(F207,'Весь прайс лист'!B:E,4,FALSE)</f>
        <v>3150</v>
      </c>
      <c r="J207" s="804"/>
      <c r="K207" s="569"/>
    </row>
    <row r="208" spans="1:11" s="7" customFormat="1" ht="14.4" x14ac:dyDescent="0.3">
      <c r="A208" s="919"/>
      <c r="B208" s="669" t="s">
        <v>484</v>
      </c>
      <c r="C208" s="670"/>
      <c r="D208" s="644"/>
      <c r="E208" s="645"/>
      <c r="F208" s="42" t="s">
        <v>57</v>
      </c>
      <c r="G208" s="42" t="str">
        <f>VLOOKUP(F208,'Весь прайс лист'!B:C,2,FALSE)</f>
        <v>Цифровой переключатель FLOR EDSW</v>
      </c>
      <c r="H208" s="42"/>
      <c r="I208" s="129">
        <f>VLOOKUP(F208,'Весь прайс лист'!B:E,4,FALSE)</f>
        <v>7400</v>
      </c>
      <c r="J208" s="921"/>
      <c r="K208" s="922"/>
    </row>
    <row r="209" spans="1:11" s="7" customFormat="1" ht="14.4" x14ac:dyDescent="0.3">
      <c r="A209" s="919"/>
      <c r="B209" s="643"/>
      <c r="C209" s="644"/>
      <c r="D209" s="644"/>
      <c r="E209" s="645"/>
      <c r="F209" s="42" t="s">
        <v>14</v>
      </c>
      <c r="G209" s="42" t="str">
        <f>VLOOKUP(F209,'Весь прайс лист'!B:C,2,FALSE)</f>
        <v>Электромеханический замок вертикальный, 12В PLA10</v>
      </c>
      <c r="H209" s="42"/>
      <c r="I209" s="129">
        <f>VLOOKUP(F209,'Весь прайс лист'!B:E,4,FALSE)</f>
        <v>9300</v>
      </c>
      <c r="J209" s="921"/>
      <c r="K209" s="922"/>
    </row>
    <row r="210" spans="1:11" s="7" customFormat="1" ht="14.4" x14ac:dyDescent="0.3">
      <c r="A210" s="919"/>
      <c r="B210" s="643"/>
      <c r="C210" s="644"/>
      <c r="D210" s="644"/>
      <c r="E210" s="645"/>
      <c r="F210" s="40" t="s">
        <v>15</v>
      </c>
      <c r="G210" s="40" t="str">
        <f>VLOOKUP(F210,'Весь прайс лист'!B:C,2,FALSE)</f>
        <v>Электромеханический замок горизонтальный, 12В PLA11</v>
      </c>
      <c r="H210" s="40"/>
      <c r="I210" s="127">
        <f>VLOOKUP(F210,'Весь прайс лист'!B:E,4,FALSE)</f>
        <v>9300</v>
      </c>
      <c r="J210" s="921"/>
      <c r="K210" s="922"/>
    </row>
    <row r="211" spans="1:11" s="7" customFormat="1" ht="14.4" x14ac:dyDescent="0.3">
      <c r="A211" s="919"/>
      <c r="B211" s="643"/>
      <c r="C211" s="644"/>
      <c r="D211" s="644"/>
      <c r="E211" s="645"/>
      <c r="F211" s="40" t="s">
        <v>9</v>
      </c>
      <c r="G211" s="40" t="str">
        <f>VLOOKUP(F211,'Весь прайс лист'!B:C,2,FALSE)</f>
        <v>Переключатель замковый с механизмом разблокировки KIO</v>
      </c>
      <c r="H211" s="40"/>
      <c r="I211" s="127">
        <f>VLOOKUP(F211,'Весь прайс лист'!B:E,4,FALSE)</f>
        <v>4800</v>
      </c>
      <c r="J211" s="921"/>
      <c r="K211" s="922"/>
    </row>
    <row r="212" spans="1:11" s="7" customFormat="1" ht="14.4" x14ac:dyDescent="0.3">
      <c r="A212" s="919"/>
      <c r="B212" s="643"/>
      <c r="C212" s="644"/>
      <c r="D212" s="644"/>
      <c r="E212" s="645"/>
      <c r="F212" s="40" t="s">
        <v>8</v>
      </c>
      <c r="G212" s="40" t="str">
        <f>VLOOKUP(F212,'Весь прайс лист'!B:C,2,FALSE)</f>
        <v>Металлический трос разблокировки для KIO KA1</v>
      </c>
      <c r="H212" s="40"/>
      <c r="I212" s="127">
        <f>VLOOKUP(F212,'Весь прайс лист'!B:E,4,FALSE)</f>
        <v>1450</v>
      </c>
      <c r="J212" s="921"/>
      <c r="K212" s="922"/>
    </row>
    <row r="213" spans="1:11" s="7" customFormat="1" ht="15" thickBot="1" x14ac:dyDescent="0.35">
      <c r="A213" s="920"/>
      <c r="B213" s="646"/>
      <c r="C213" s="647"/>
      <c r="D213" s="647"/>
      <c r="E213" s="648"/>
      <c r="F213" s="44" t="s">
        <v>10</v>
      </c>
      <c r="G213" s="44" t="str">
        <f>VLOOKUP(F213,'Весь прайс лист'!B:C,2,FALSE)</f>
        <v>Аккумуляторная батарея PS124</v>
      </c>
      <c r="H213" s="44"/>
      <c r="I213" s="130">
        <f>VLOOKUP(F213,'Весь прайс лист'!B:E,4,FALSE)</f>
        <v>5950</v>
      </c>
      <c r="J213" s="923"/>
      <c r="K213" s="924"/>
    </row>
    <row r="214" spans="1:11" s="7" customFormat="1" ht="18.600000000000001" thickBot="1" x14ac:dyDescent="0.35">
      <c r="A214" s="523"/>
      <c r="B214" s="436"/>
      <c r="C214" s="437"/>
      <c r="D214" s="437"/>
      <c r="E214" s="438"/>
      <c r="F214" s="54"/>
      <c r="G214" s="54"/>
      <c r="H214" s="54"/>
      <c r="I214" s="131"/>
      <c r="J214" s="447"/>
      <c r="K214" s="442"/>
    </row>
    <row r="215" spans="1:11" s="7" customFormat="1" ht="14.4" x14ac:dyDescent="0.3">
      <c r="A215" s="847" t="s">
        <v>133</v>
      </c>
      <c r="B215" s="752" t="s">
        <v>521</v>
      </c>
      <c r="C215" s="685" t="s">
        <v>489</v>
      </c>
      <c r="D215" s="886" t="s">
        <v>486</v>
      </c>
      <c r="E215" s="887"/>
      <c r="F215" s="24" t="s">
        <v>130</v>
      </c>
      <c r="G215" s="45" t="str">
        <f>VLOOKUP(F215,'Весь прайс лист'!B:C,2,FALSE)</f>
        <v>Привод для распашных ворот ME3024</v>
      </c>
      <c r="H215" s="45">
        <v>2</v>
      </c>
      <c r="I215" s="132">
        <f>VLOOKUP(F215,'Весь прайс лист'!B:E,4,FALSE)</f>
        <v>28350</v>
      </c>
      <c r="J215" s="915">
        <f>H215*I215+H216*I216+H217*I217+H218*I218+H219*I219+H220*I220+H221*I221+H222*I222</f>
        <v>130840</v>
      </c>
      <c r="K215" s="632"/>
    </row>
    <row r="216" spans="1:11" s="7" customFormat="1" ht="14.4" x14ac:dyDescent="0.3">
      <c r="A216" s="848"/>
      <c r="B216" s="880"/>
      <c r="C216" s="686"/>
      <c r="D216" s="888"/>
      <c r="E216" s="889"/>
      <c r="F216" s="536" t="s">
        <v>131</v>
      </c>
      <c r="G216" s="46" t="str">
        <f>VLOOKUP(F216,'Весь прайс лист'!B:C,2,FALSE)</f>
        <v>Фундаментная коробка с катафорезным покрытием MECF</v>
      </c>
      <c r="H216" s="46">
        <v>2</v>
      </c>
      <c r="I216" s="133">
        <f>VLOOKUP(F216,'Весь прайс лист'!B:E,4,FALSE)</f>
        <v>13200</v>
      </c>
      <c r="J216" s="916"/>
      <c r="K216" s="634"/>
    </row>
    <row r="217" spans="1:11" s="7" customFormat="1" ht="14.4" x14ac:dyDescent="0.3">
      <c r="A217" s="848"/>
      <c r="B217" s="880"/>
      <c r="C217" s="686"/>
      <c r="D217" s="888"/>
      <c r="E217" s="889"/>
      <c r="F217" s="536" t="s">
        <v>121</v>
      </c>
      <c r="G217" s="46" t="str">
        <f>VLOOKUP(F217,'Весь прайс лист'!B:C,2,FALSE)</f>
        <v>Блок управления MC824H</v>
      </c>
      <c r="H217" s="46">
        <v>1</v>
      </c>
      <c r="I217" s="133">
        <f>VLOOKUP(F217,'Весь прайс лист'!B:E,4,FALSE)</f>
        <v>20750</v>
      </c>
      <c r="J217" s="916"/>
      <c r="K217" s="634"/>
    </row>
    <row r="218" spans="1:11" s="7" customFormat="1" ht="14.4" x14ac:dyDescent="0.3">
      <c r="A218" s="848"/>
      <c r="B218" s="880"/>
      <c r="C218" s="686"/>
      <c r="D218" s="888"/>
      <c r="E218" s="889"/>
      <c r="F218" s="536" t="s">
        <v>841</v>
      </c>
      <c r="G218" s="46" t="str">
        <f>VLOOKUP(F218,'Весь прайс лист'!B:C,2,FALSE)</f>
        <v>Приемник OXIBD с обратной связью</v>
      </c>
      <c r="H218" s="46">
        <v>1</v>
      </c>
      <c r="I218" s="133">
        <f>VLOOKUP(F218,'Весь прайс лист'!B:E,4,FALSE)</f>
        <v>3900</v>
      </c>
      <c r="J218" s="916"/>
      <c r="K218" s="634"/>
    </row>
    <row r="219" spans="1:11" s="7" customFormat="1" ht="14.4" x14ac:dyDescent="0.3">
      <c r="A219" s="848"/>
      <c r="B219" s="880"/>
      <c r="C219" s="686"/>
      <c r="D219" s="888"/>
      <c r="E219" s="889"/>
      <c r="F219" s="536" t="s">
        <v>6</v>
      </c>
      <c r="G219" s="46" t="str">
        <f>VLOOKUP(F219,'Весь прайс лист'!B:C,2,FALSE)</f>
        <v>Фотоэлементы Medium BlueBus EPMB</v>
      </c>
      <c r="H219" s="46">
        <v>1</v>
      </c>
      <c r="I219" s="133">
        <f>VLOOKUP(F219,'Весь прайс лист'!B:E,4,FALSE)</f>
        <v>4650</v>
      </c>
      <c r="J219" s="916"/>
      <c r="K219" s="634"/>
    </row>
    <row r="220" spans="1:11" s="7" customFormat="1" ht="14.4" x14ac:dyDescent="0.3">
      <c r="A220" s="848"/>
      <c r="B220" s="880"/>
      <c r="C220" s="686"/>
      <c r="D220" s="888"/>
      <c r="E220" s="889"/>
      <c r="F220" s="536" t="s">
        <v>669</v>
      </c>
      <c r="G220" s="46" t="str">
        <f>VLOOKUP(F220,'Весь прайс лист'!B:C,2,FALSE)</f>
        <v>Лампа сигнальная с антенной 12В/24В ELDC</v>
      </c>
      <c r="H220" s="46">
        <v>1</v>
      </c>
      <c r="I220" s="133">
        <f>VLOOKUP(F220,'Весь прайс лист'!B:E,4,FALSE)</f>
        <v>3150</v>
      </c>
      <c r="J220" s="916"/>
      <c r="K220" s="634"/>
    </row>
    <row r="221" spans="1:11" s="7" customFormat="1" ht="14.4" x14ac:dyDescent="0.3">
      <c r="A221" s="848"/>
      <c r="B221" s="880"/>
      <c r="C221" s="686"/>
      <c r="D221" s="888"/>
      <c r="E221" s="889"/>
      <c r="F221" s="25" t="s">
        <v>814</v>
      </c>
      <c r="G221" s="47" t="str">
        <f>VLOOKUP(F221,'Весь прайс лист'!B:C,2,FALSE)</f>
        <v>Пульт управления ERA ONE ON3EBD с обратной связью</v>
      </c>
      <c r="H221" s="47">
        <v>1</v>
      </c>
      <c r="I221" s="134">
        <f>VLOOKUP(F221,'Весь прайс лист'!B:E,4,FALSE)</f>
        <v>1890</v>
      </c>
      <c r="J221" s="916"/>
      <c r="K221" s="634"/>
    </row>
    <row r="222" spans="1:11" s="7" customFormat="1" ht="15" thickBot="1" x14ac:dyDescent="0.35">
      <c r="A222" s="848"/>
      <c r="B222" s="881"/>
      <c r="C222" s="732"/>
      <c r="D222" s="890"/>
      <c r="E222" s="891"/>
      <c r="F222" s="397" t="s">
        <v>149</v>
      </c>
      <c r="G222" s="39" t="str">
        <f>VLOOKUP(F222,'Весь прайс лист'!B:C,2,FALSE)</f>
        <v>Механизм разблокировки MEA2</v>
      </c>
      <c r="H222" s="39">
        <v>2</v>
      </c>
      <c r="I222" s="126">
        <f>VLOOKUP(F222,'Весь прайс лист'!B:E,4,FALSE)</f>
        <v>6700</v>
      </c>
      <c r="J222" s="916"/>
      <c r="K222" s="634"/>
    </row>
    <row r="223" spans="1:11" s="7" customFormat="1" ht="14.4" x14ac:dyDescent="0.3">
      <c r="A223" s="848"/>
      <c r="B223" s="752" t="s">
        <v>522</v>
      </c>
      <c r="C223" s="685" t="s">
        <v>489</v>
      </c>
      <c r="D223" s="886" t="s">
        <v>487</v>
      </c>
      <c r="E223" s="887"/>
      <c r="F223" s="24" t="s">
        <v>132</v>
      </c>
      <c r="G223" s="45" t="str">
        <f>VLOOKUP(F223,'Весь прайс лист'!B:C,2,FALSE)</f>
        <v>Привод для распашных ворот ME3010</v>
      </c>
      <c r="H223" s="45">
        <v>2</v>
      </c>
      <c r="I223" s="132">
        <f>VLOOKUP(F223,'Весь прайс лист'!B:E,4,FALSE)</f>
        <v>24850</v>
      </c>
      <c r="J223" s="915">
        <f>H223*I223+H224*I224+H225*I225+H226*I226+H227*I227+H228*I228+H229*I229+H230*I230</f>
        <v>113340</v>
      </c>
      <c r="K223" s="632"/>
    </row>
    <row r="224" spans="1:11" s="7" customFormat="1" ht="14.4" x14ac:dyDescent="0.3">
      <c r="A224" s="848"/>
      <c r="B224" s="880"/>
      <c r="C224" s="686"/>
      <c r="D224" s="888"/>
      <c r="E224" s="889"/>
      <c r="F224" s="536" t="s">
        <v>131</v>
      </c>
      <c r="G224" s="46" t="str">
        <f>VLOOKUP(F224,'Весь прайс лист'!B:C,2,FALSE)</f>
        <v>Фундаментная коробка с катафорезным покрытием MECF</v>
      </c>
      <c r="H224" s="46">
        <v>2</v>
      </c>
      <c r="I224" s="133">
        <f>VLOOKUP(F224,'Весь прайс лист'!B:E,4,FALSE)</f>
        <v>13200</v>
      </c>
      <c r="J224" s="916"/>
      <c r="K224" s="634"/>
    </row>
    <row r="225" spans="1:11" s="7" customFormat="1" ht="14.4" x14ac:dyDescent="0.3">
      <c r="A225" s="848"/>
      <c r="B225" s="880"/>
      <c r="C225" s="686"/>
      <c r="D225" s="888"/>
      <c r="E225" s="889"/>
      <c r="F225" s="536" t="s">
        <v>783</v>
      </c>
      <c r="G225" s="46" t="str">
        <f>VLOOKUP(F225,'Весь прайс лист'!B:C,2,FALSE)</f>
        <v>Блок управления MC800</v>
      </c>
      <c r="H225" s="46">
        <v>1</v>
      </c>
      <c r="I225" s="133">
        <f>VLOOKUP(F225,'Весь прайс лист'!B:E,4,FALSE)</f>
        <v>10250</v>
      </c>
      <c r="J225" s="916"/>
      <c r="K225" s="634"/>
    </row>
    <row r="226" spans="1:11" s="7" customFormat="1" ht="14.4" x14ac:dyDescent="0.3">
      <c r="A226" s="848"/>
      <c r="B226" s="880"/>
      <c r="C226" s="686"/>
      <c r="D226" s="888"/>
      <c r="E226" s="889"/>
      <c r="F226" s="536" t="s">
        <v>841</v>
      </c>
      <c r="G226" s="46" t="str">
        <f>VLOOKUP(F226,'Весь прайс лист'!B:C,2,FALSE)</f>
        <v>Приемник OXIBD с обратной связью</v>
      </c>
      <c r="H226" s="46">
        <v>1</v>
      </c>
      <c r="I226" s="133">
        <f>VLOOKUP(F226,'Весь прайс лист'!B:E,4,FALSE)</f>
        <v>3900</v>
      </c>
      <c r="J226" s="916"/>
      <c r="K226" s="634"/>
    </row>
    <row r="227" spans="1:11" s="7" customFormat="1" ht="14.4" x14ac:dyDescent="0.3">
      <c r="A227" s="848"/>
      <c r="B227" s="880"/>
      <c r="C227" s="686"/>
      <c r="D227" s="888"/>
      <c r="E227" s="889"/>
      <c r="F227" s="536" t="s">
        <v>668</v>
      </c>
      <c r="G227" s="46" t="str">
        <f>VLOOKUP(F227,'Весь прайс лист'!B:C,2,FALSE)</f>
        <v>Лампа сигнальная с антенной, 230В ELAC</v>
      </c>
      <c r="H227" s="46">
        <v>1</v>
      </c>
      <c r="I227" s="133">
        <f>VLOOKUP(F227,'Весь прайс лист'!B:E,4,FALSE)</f>
        <v>3150</v>
      </c>
      <c r="J227" s="916"/>
      <c r="K227" s="634"/>
    </row>
    <row r="228" spans="1:11" s="7" customFormat="1" ht="14.4" x14ac:dyDescent="0.3">
      <c r="A228" s="848"/>
      <c r="B228" s="880"/>
      <c r="C228" s="686"/>
      <c r="D228" s="888"/>
      <c r="E228" s="889"/>
      <c r="F228" s="536" t="s">
        <v>814</v>
      </c>
      <c r="G228" s="46" t="str">
        <f>VLOOKUP(F228,'Весь прайс лист'!B:C,2,FALSE)</f>
        <v>Пульт управления ERA ONE ON3EBD с обратной связью</v>
      </c>
      <c r="H228" s="46">
        <v>1</v>
      </c>
      <c r="I228" s="133">
        <f>VLOOKUP(F228,'Весь прайс лист'!B:E,4,FALSE)</f>
        <v>1890</v>
      </c>
      <c r="J228" s="916"/>
      <c r="K228" s="634"/>
    </row>
    <row r="229" spans="1:11" s="7" customFormat="1" ht="14.4" x14ac:dyDescent="0.3">
      <c r="A229" s="848"/>
      <c r="B229" s="880"/>
      <c r="C229" s="686"/>
      <c r="D229" s="888"/>
      <c r="E229" s="889"/>
      <c r="F229" s="25" t="s">
        <v>94</v>
      </c>
      <c r="G229" s="47" t="str">
        <f>VLOOKUP(F229,'Весь прайс лист'!B:C,2,FALSE)</f>
        <v>Фотоэлементы Medium EPM</v>
      </c>
      <c r="H229" s="47">
        <v>1</v>
      </c>
      <c r="I229" s="134">
        <f>VLOOKUP(F229,'Весь прайс лист'!B:E,4,FALSE)</f>
        <v>4650</v>
      </c>
      <c r="J229" s="916"/>
      <c r="K229" s="634"/>
    </row>
    <row r="230" spans="1:11" s="7" customFormat="1" ht="15" thickBot="1" x14ac:dyDescent="0.35">
      <c r="A230" s="848"/>
      <c r="B230" s="881"/>
      <c r="C230" s="732"/>
      <c r="D230" s="890"/>
      <c r="E230" s="891"/>
      <c r="F230" s="397" t="s">
        <v>149</v>
      </c>
      <c r="G230" s="39" t="str">
        <f>VLOOKUP(F230,'Весь прайс лист'!B:C,2,FALSE)</f>
        <v>Механизм разблокировки MEA2</v>
      </c>
      <c r="H230" s="39">
        <v>2</v>
      </c>
      <c r="I230" s="126">
        <f>VLOOKUP(F230,'Весь прайс лист'!B:E,4,FALSE)</f>
        <v>6700</v>
      </c>
      <c r="J230" s="916"/>
      <c r="K230" s="634"/>
    </row>
    <row r="231" spans="1:11" s="7" customFormat="1" ht="14.4" x14ac:dyDescent="0.3">
      <c r="A231" s="848"/>
      <c r="B231" s="669" t="s">
        <v>484</v>
      </c>
      <c r="C231" s="670"/>
      <c r="D231" s="670"/>
      <c r="E231" s="727"/>
      <c r="F231" s="42" t="s">
        <v>57</v>
      </c>
      <c r="G231" s="42" t="str">
        <f>VLOOKUP(F231,'Весь прайс лист'!B:C,2,FALSE)</f>
        <v>Цифровой переключатель FLOR EDSW</v>
      </c>
      <c r="H231" s="42"/>
      <c r="I231" s="129">
        <f>VLOOKUP(F231,'Весь прайс лист'!B:E,4,FALSE)</f>
        <v>7400</v>
      </c>
      <c r="J231" s="816"/>
      <c r="K231" s="817"/>
    </row>
    <row r="232" spans="1:11" s="7" customFormat="1" ht="14.4" x14ac:dyDescent="0.3">
      <c r="A232" s="848"/>
      <c r="B232" s="643"/>
      <c r="C232" s="644"/>
      <c r="D232" s="644"/>
      <c r="E232" s="645"/>
      <c r="F232" s="40" t="s">
        <v>14</v>
      </c>
      <c r="G232" s="40" t="str">
        <f>VLOOKUP(F232,'Весь прайс лист'!B:C,2,FALSE)</f>
        <v>Электромеханический замок вертикальный, 12В PLA10</v>
      </c>
      <c r="H232" s="40"/>
      <c r="I232" s="127">
        <f>VLOOKUP(F232,'Весь прайс лист'!B:E,4,FALSE)</f>
        <v>9300</v>
      </c>
      <c r="J232" s="812"/>
      <c r="K232" s="808"/>
    </row>
    <row r="233" spans="1:11" s="7" customFormat="1" ht="15" thickBot="1" x14ac:dyDescent="0.35">
      <c r="A233" s="849"/>
      <c r="B233" s="646"/>
      <c r="C233" s="647"/>
      <c r="D233" s="647"/>
      <c r="E233" s="648"/>
      <c r="F233" s="62" t="s">
        <v>15</v>
      </c>
      <c r="G233" s="62" t="str">
        <f>VLOOKUP(F233,'Весь прайс лист'!B:C,2,FALSE)</f>
        <v>Электромеханический замок горизонтальный, 12В PLA11</v>
      </c>
      <c r="H233" s="62"/>
      <c r="I233" s="153">
        <f>VLOOKUP(F233,'Весь прайс лист'!B:E,4,FALSE)</f>
        <v>9300</v>
      </c>
      <c r="J233" s="813"/>
      <c r="K233" s="810"/>
    </row>
    <row r="234" spans="1:11" s="7" customFormat="1" ht="14.4" x14ac:dyDescent="0.3">
      <c r="A234" s="847" t="s">
        <v>137</v>
      </c>
      <c r="B234" s="752" t="s">
        <v>138</v>
      </c>
      <c r="C234" s="685" t="s">
        <v>489</v>
      </c>
      <c r="D234" s="886" t="s">
        <v>488</v>
      </c>
      <c r="E234" s="887"/>
      <c r="F234" s="24" t="s">
        <v>134</v>
      </c>
      <c r="G234" s="45" t="str">
        <f>VLOOKUP(F234,'Весь прайс лист'!B:C,2,FALSE)</f>
        <v>Привод для распашных ворот BM5024</v>
      </c>
      <c r="H234" s="45">
        <v>2</v>
      </c>
      <c r="I234" s="132">
        <f>VLOOKUP(F234,'Весь прайс лист'!B:E,4,FALSE)</f>
        <v>50450</v>
      </c>
      <c r="J234" s="915">
        <f>H234*I234+H235*I235+H236*I236+H237*I237+H238*I238+H239*I239+H240*I240</f>
        <v>198440</v>
      </c>
      <c r="K234" s="632"/>
    </row>
    <row r="235" spans="1:11" s="7" customFormat="1" ht="14.4" x14ac:dyDescent="0.3">
      <c r="A235" s="848"/>
      <c r="B235" s="880"/>
      <c r="C235" s="686"/>
      <c r="D235" s="888"/>
      <c r="E235" s="889"/>
      <c r="F235" s="536" t="s">
        <v>135</v>
      </c>
      <c r="G235" s="46" t="str">
        <f>VLOOKUP(F235,'Весь прайс лист'!B:C,2,FALSE)</f>
        <v>Фундаментная коробка BMBOX</v>
      </c>
      <c r="H235" s="46">
        <v>2</v>
      </c>
      <c r="I235" s="133">
        <f>VLOOKUP(F235,'Весь прайс лист'!B:E,4,FALSE)</f>
        <v>31600</v>
      </c>
      <c r="J235" s="916"/>
      <c r="K235" s="634"/>
    </row>
    <row r="236" spans="1:11" s="7" customFormat="1" ht="14.4" x14ac:dyDescent="0.3">
      <c r="A236" s="848"/>
      <c r="B236" s="880"/>
      <c r="C236" s="686"/>
      <c r="D236" s="888"/>
      <c r="E236" s="889"/>
      <c r="F236" s="536" t="s">
        <v>121</v>
      </c>
      <c r="G236" s="46" t="str">
        <f>VLOOKUP(F236,'Весь прайс лист'!B:C,2,FALSE)</f>
        <v>Блок управления MC824H</v>
      </c>
      <c r="H236" s="46">
        <v>1</v>
      </c>
      <c r="I236" s="133">
        <f>VLOOKUP(F236,'Весь прайс лист'!B:E,4,FALSE)</f>
        <v>20750</v>
      </c>
      <c r="J236" s="916"/>
      <c r="K236" s="634"/>
    </row>
    <row r="237" spans="1:11" s="7" customFormat="1" ht="14.4" x14ac:dyDescent="0.3">
      <c r="A237" s="848"/>
      <c r="B237" s="880"/>
      <c r="C237" s="686"/>
      <c r="D237" s="888"/>
      <c r="E237" s="889"/>
      <c r="F237" s="536" t="s">
        <v>841</v>
      </c>
      <c r="G237" s="46" t="str">
        <f>VLOOKUP(F237,'Весь прайс лист'!B:C,2,FALSE)</f>
        <v>Приемник OXIBD с обратной связью</v>
      </c>
      <c r="H237" s="46">
        <v>1</v>
      </c>
      <c r="I237" s="133">
        <f>VLOOKUP(F237,'Весь прайс лист'!B:E,4,FALSE)</f>
        <v>3900</v>
      </c>
      <c r="J237" s="916"/>
      <c r="K237" s="634"/>
    </row>
    <row r="238" spans="1:11" s="7" customFormat="1" ht="14.4" x14ac:dyDescent="0.3">
      <c r="A238" s="848"/>
      <c r="B238" s="880"/>
      <c r="C238" s="686"/>
      <c r="D238" s="888"/>
      <c r="E238" s="889"/>
      <c r="F238" s="536" t="s">
        <v>669</v>
      </c>
      <c r="G238" s="46" t="str">
        <f>VLOOKUP(F238,'Весь прайс лист'!B:C,2,FALSE)</f>
        <v>Лампа сигнальная с антенной 12В/24В ELDC</v>
      </c>
      <c r="H238" s="46">
        <v>1</v>
      </c>
      <c r="I238" s="133">
        <f>VLOOKUP(F238,'Весь прайс лист'!B:E,4,FALSE)</f>
        <v>3150</v>
      </c>
      <c r="J238" s="916"/>
      <c r="K238" s="634"/>
    </row>
    <row r="239" spans="1:11" s="7" customFormat="1" ht="14.4" x14ac:dyDescent="0.3">
      <c r="A239" s="848"/>
      <c r="B239" s="880"/>
      <c r="C239" s="686"/>
      <c r="D239" s="888"/>
      <c r="E239" s="889"/>
      <c r="F239" s="536" t="s">
        <v>814</v>
      </c>
      <c r="G239" s="46" t="str">
        <f>VLOOKUP(F239,'Весь прайс лист'!B:C,2,FALSE)</f>
        <v>Пульт управления ERA ONE ON3EBD с обратной связью</v>
      </c>
      <c r="H239" s="46">
        <v>1</v>
      </c>
      <c r="I239" s="133">
        <f>VLOOKUP(F239,'Весь прайс лист'!B:E,4,FALSE)</f>
        <v>1890</v>
      </c>
      <c r="J239" s="916"/>
      <c r="K239" s="634"/>
    </row>
    <row r="240" spans="1:11" s="7" customFormat="1" ht="15" thickBot="1" x14ac:dyDescent="0.35">
      <c r="A240" s="848"/>
      <c r="B240" s="881"/>
      <c r="C240" s="732"/>
      <c r="D240" s="890"/>
      <c r="E240" s="891"/>
      <c r="F240" s="397" t="s">
        <v>6</v>
      </c>
      <c r="G240" s="39" t="str">
        <f>VLOOKUP(F240,'Весь прайс лист'!B:C,2,FALSE)</f>
        <v>Фотоэлементы Medium BlueBus EPMB</v>
      </c>
      <c r="H240" s="39">
        <v>1</v>
      </c>
      <c r="I240" s="126">
        <f>VLOOKUP(F240,'Весь прайс лист'!B:E,4,FALSE)</f>
        <v>4650</v>
      </c>
      <c r="J240" s="917"/>
      <c r="K240" s="636"/>
    </row>
    <row r="241" spans="1:11" s="7" customFormat="1" ht="14.4" x14ac:dyDescent="0.3">
      <c r="A241" s="848"/>
      <c r="B241" s="669" t="s">
        <v>484</v>
      </c>
      <c r="C241" s="670"/>
      <c r="D241" s="670"/>
      <c r="E241" s="727"/>
      <c r="F241" s="42" t="s">
        <v>57</v>
      </c>
      <c r="G241" s="42" t="str">
        <f>VLOOKUP(F241,'Весь прайс лист'!B:C,2,FALSE)</f>
        <v>Цифровой переключатель FLOR EDSW</v>
      </c>
      <c r="H241" s="42"/>
      <c r="I241" s="129">
        <f>VLOOKUP(F241,'Весь прайс лист'!B:E,4,FALSE)</f>
        <v>7400</v>
      </c>
      <c r="J241" s="816"/>
      <c r="K241" s="817"/>
    </row>
    <row r="242" spans="1:11" s="7" customFormat="1" ht="14.4" x14ac:dyDescent="0.3">
      <c r="A242" s="848"/>
      <c r="B242" s="643"/>
      <c r="C242" s="644"/>
      <c r="D242" s="644"/>
      <c r="E242" s="645"/>
      <c r="F242" s="40" t="s">
        <v>14</v>
      </c>
      <c r="G242" s="40" t="str">
        <f>VLOOKUP(F242,'Весь прайс лист'!B:C,2,FALSE)</f>
        <v>Электромеханический замок вертикальный, 12В PLA10</v>
      </c>
      <c r="H242" s="40"/>
      <c r="I242" s="127">
        <f>VLOOKUP(F242,'Весь прайс лист'!B:E,4,FALSE)</f>
        <v>9300</v>
      </c>
      <c r="J242" s="812"/>
      <c r="K242" s="808"/>
    </row>
    <row r="243" spans="1:11" s="7" customFormat="1" ht="14.4" x14ac:dyDescent="0.3">
      <c r="A243" s="848"/>
      <c r="B243" s="643"/>
      <c r="C243" s="644"/>
      <c r="D243" s="644"/>
      <c r="E243" s="645"/>
      <c r="F243" s="40" t="s">
        <v>15</v>
      </c>
      <c r="G243" s="40" t="str">
        <f>VLOOKUP(F243,'Весь прайс лист'!B:C,2,FALSE)</f>
        <v>Электромеханический замок горизонтальный, 12В PLA11</v>
      </c>
      <c r="H243" s="40"/>
      <c r="I243" s="127">
        <f>VLOOKUP(F243,'Весь прайс лист'!B:E,4,FALSE)</f>
        <v>9300</v>
      </c>
      <c r="J243" s="812"/>
      <c r="K243" s="808"/>
    </row>
    <row r="244" spans="1:11" s="7" customFormat="1" ht="15" thickBot="1" x14ac:dyDescent="0.35">
      <c r="A244" s="849"/>
      <c r="B244" s="646"/>
      <c r="C244" s="647"/>
      <c r="D244" s="647"/>
      <c r="E244" s="648"/>
      <c r="F244" s="44" t="s">
        <v>10</v>
      </c>
      <c r="G244" s="44" t="str">
        <f>VLOOKUP(F244,'Весь прайс лист'!B:C,2,FALSE)</f>
        <v>Аккумуляторная батарея PS124</v>
      </c>
      <c r="H244" s="44"/>
      <c r="I244" s="130">
        <f>VLOOKUP(F244,'Весь прайс лист'!B:E,4,FALSE)</f>
        <v>5950</v>
      </c>
      <c r="J244" s="813"/>
      <c r="K244" s="810"/>
    </row>
    <row r="245" spans="1:11" ht="14.4" x14ac:dyDescent="0.3">
      <c r="A245" s="933"/>
      <c r="B245" s="14"/>
      <c r="C245" s="14"/>
      <c r="D245" s="179"/>
      <c r="E245" s="179"/>
      <c r="F245" s="37" t="s">
        <v>139</v>
      </c>
      <c r="G245" s="37" t="str">
        <f>VLOOKUP(F245,'Весь прайс лист'!B:C,2,FALSE)</f>
        <v>Плата расширения функций PIU</v>
      </c>
      <c r="H245" s="37" t="s">
        <v>109</v>
      </c>
      <c r="I245" s="124">
        <f>VLOOKUP(F245,'Весь прайс лист'!B:E,4,FALSE)</f>
        <v>2900</v>
      </c>
      <c r="J245" s="189"/>
      <c r="K245" s="190"/>
    </row>
    <row r="246" spans="1:11" ht="14.4" x14ac:dyDescent="0.3">
      <c r="A246" s="933"/>
      <c r="B246" s="14"/>
      <c r="C246" s="14"/>
      <c r="D246" s="179"/>
      <c r="E246" s="179"/>
      <c r="F246" s="37" t="s">
        <v>121</v>
      </c>
      <c r="G246" s="37" t="str">
        <f>VLOOKUP(F246,'Весь прайс лист'!B:C,2,FALSE)</f>
        <v>Блок управления MC824H</v>
      </c>
      <c r="H246" s="37" t="s">
        <v>109</v>
      </c>
      <c r="I246" s="124">
        <f>VLOOKUP(F246,'Весь прайс лист'!B:E,4,FALSE)</f>
        <v>20750</v>
      </c>
      <c r="J246" s="189"/>
      <c r="K246" s="190"/>
    </row>
    <row r="247" spans="1:11" ht="14.4" x14ac:dyDescent="0.3">
      <c r="A247" s="933"/>
      <c r="B247" s="14"/>
      <c r="C247" s="14"/>
      <c r="D247" s="179"/>
      <c r="E247" s="179"/>
      <c r="F247" s="37" t="s">
        <v>140</v>
      </c>
      <c r="G247" s="37" t="e">
        <f>VLOOKUP(F247,'Весь прайс лист'!B:C,2,FALSE)</f>
        <v>#N/A</v>
      </c>
      <c r="H247" s="37" t="s">
        <v>109</v>
      </c>
      <c r="I247" s="124" t="e">
        <f>VLOOKUP(F247,'Весь прайс лист'!B:E,4,FALSE)</f>
        <v>#N/A</v>
      </c>
      <c r="J247" s="189"/>
      <c r="K247" s="190"/>
    </row>
    <row r="248" spans="1:11" ht="14.4" x14ac:dyDescent="0.3">
      <c r="A248" s="933"/>
      <c r="B248" s="14"/>
      <c r="C248" s="14"/>
      <c r="D248" s="179"/>
      <c r="E248" s="179"/>
      <c r="F248" s="37" t="s">
        <v>141</v>
      </c>
      <c r="G248" s="37" t="str">
        <f>VLOOKUP(F248,'Весь прайс лист'!B:C,2,FALSE)</f>
        <v>Механизм открывания ворот на 360 градусов BMA1</v>
      </c>
      <c r="H248" s="37" t="s">
        <v>109</v>
      </c>
      <c r="I248" s="124">
        <f>VLOOKUP(F248,'Весь прайс лист'!B:E,4,FALSE)</f>
        <v>10950</v>
      </c>
      <c r="J248" s="189"/>
      <c r="K248" s="190"/>
    </row>
    <row r="249" spans="1:11" ht="14.4" x14ac:dyDescent="0.3">
      <c r="A249" s="933"/>
      <c r="B249" s="14"/>
      <c r="C249" s="14"/>
      <c r="D249" s="179"/>
      <c r="E249" s="179"/>
      <c r="F249" s="37" t="s">
        <v>135</v>
      </c>
      <c r="G249" s="37" t="str">
        <f>VLOOKUP(F249,'Весь прайс лист'!B:C,2,FALSE)</f>
        <v>Фундаментная коробка BMBOX</v>
      </c>
      <c r="H249" s="37" t="s">
        <v>109</v>
      </c>
      <c r="I249" s="124">
        <f>VLOOKUP(F249,'Весь прайс лист'!B:E,4,FALSE)</f>
        <v>31600</v>
      </c>
      <c r="J249" s="189"/>
      <c r="K249" s="190"/>
    </row>
    <row r="250" spans="1:11" ht="14.4" x14ac:dyDescent="0.3">
      <c r="A250" s="933"/>
      <c r="B250" s="14"/>
      <c r="C250" s="14"/>
      <c r="D250" s="179"/>
      <c r="E250" s="179"/>
      <c r="F250" s="37" t="s">
        <v>143</v>
      </c>
      <c r="G250" s="37" t="str">
        <f>VLOOKUP(F250,'Весь прайс лист'!B:C,2,FALSE)</f>
        <v>Устройство для разблокировки HYA11</v>
      </c>
      <c r="H250" s="37" t="s">
        <v>109</v>
      </c>
      <c r="I250" s="124">
        <f>VLOOKUP(F250,'Весь прайс лист'!B:E,4,FALSE)</f>
        <v>2450</v>
      </c>
      <c r="J250" s="189"/>
      <c r="K250" s="190"/>
    </row>
    <row r="251" spans="1:11" ht="14.4" x14ac:dyDescent="0.3">
      <c r="A251" s="933"/>
      <c r="B251" s="14"/>
      <c r="C251" s="14"/>
      <c r="D251" s="179"/>
      <c r="E251" s="179"/>
      <c r="F251" s="37" t="s">
        <v>145</v>
      </c>
      <c r="G251" s="37" t="str">
        <f>VLOOKUP(F251,'Весь прайс лист'!B:C,2,FALSE)</f>
        <v>Рычаг-удлинитель HYA12</v>
      </c>
      <c r="H251" s="37" t="s">
        <v>109</v>
      </c>
      <c r="I251" s="124">
        <f>VLOOKUP(F251,'Весь прайс лист'!B:E,4,FALSE)</f>
        <v>7900</v>
      </c>
      <c r="J251" s="189"/>
      <c r="K251" s="190"/>
    </row>
    <row r="252" spans="1:11" ht="14.4" x14ac:dyDescent="0.3">
      <c r="A252" s="933"/>
      <c r="B252" s="14"/>
      <c r="C252" s="14"/>
      <c r="D252" s="179"/>
      <c r="E252" s="179"/>
      <c r="F252" s="37" t="s">
        <v>147</v>
      </c>
      <c r="G252" s="37" t="str">
        <f>VLOOKUP(F252,'Весь прайс лист'!B:C,2,FALSE)</f>
        <v>Механизм открывания ворот на 360 градусов MEA1</v>
      </c>
      <c r="H252" s="37" t="s">
        <v>109</v>
      </c>
      <c r="I252" s="124">
        <f>VLOOKUP(F252,'Весь прайс лист'!B:E,4,FALSE)</f>
        <v>9900</v>
      </c>
      <c r="J252" s="189"/>
      <c r="K252" s="190"/>
    </row>
    <row r="253" spans="1:11" ht="14.4" x14ac:dyDescent="0.3">
      <c r="A253" s="933"/>
      <c r="B253" s="14"/>
      <c r="C253" s="14"/>
      <c r="D253" s="179"/>
      <c r="E253" s="179"/>
      <c r="F253" s="37" t="s">
        <v>149</v>
      </c>
      <c r="G253" s="37" t="str">
        <f>VLOOKUP(F253,'Весь прайс лист'!B:C,2,FALSE)</f>
        <v>Механизм разблокировки MEA2</v>
      </c>
      <c r="H253" s="37" t="s">
        <v>109</v>
      </c>
      <c r="I253" s="124">
        <f>VLOOKUP(F253,'Весь прайс лист'!B:E,4,FALSE)</f>
        <v>6700</v>
      </c>
      <c r="J253" s="189"/>
      <c r="K253" s="190"/>
    </row>
    <row r="254" spans="1:11" ht="14.4" x14ac:dyDescent="0.3">
      <c r="A254" s="933"/>
      <c r="B254" s="14"/>
      <c r="C254" s="14"/>
      <c r="D254" s="179"/>
      <c r="E254" s="179"/>
      <c r="F254" s="37" t="s">
        <v>151</v>
      </c>
      <c r="G254" s="37" t="str">
        <f>VLOOKUP(F254,'Весь прайс лист'!B:C,2,FALSE)</f>
        <v>Механизм разблокировки MEA3</v>
      </c>
      <c r="H254" s="37" t="s">
        <v>109</v>
      </c>
      <c r="I254" s="124">
        <f>VLOOKUP(F254,'Весь прайс лист'!B:E,4,FALSE)</f>
        <v>5850</v>
      </c>
      <c r="J254" s="189"/>
      <c r="K254" s="190"/>
    </row>
    <row r="255" spans="1:11" ht="14.4" x14ac:dyDescent="0.3">
      <c r="A255" s="933"/>
      <c r="B255" s="14"/>
      <c r="C255" s="14"/>
      <c r="D255" s="179"/>
      <c r="E255" s="179"/>
      <c r="F255" s="37" t="s">
        <v>153</v>
      </c>
      <c r="G255" s="37" t="str">
        <f>VLOOKUP(F255,'Весь прайс лист'!B:C,2,FALSE)</f>
        <v>Рычаг для механизма MEA3 MEA5</v>
      </c>
      <c r="H255" s="37" t="s">
        <v>109</v>
      </c>
      <c r="I255" s="124">
        <f>VLOOKUP(F255,'Весь прайс лист'!B:E,4,FALSE)</f>
        <v>2950</v>
      </c>
      <c r="J255" s="189"/>
      <c r="K255" s="190"/>
    </row>
    <row r="256" spans="1:11" ht="14.4" x14ac:dyDescent="0.3">
      <c r="A256" s="933"/>
      <c r="B256" s="14"/>
      <c r="C256" s="14"/>
      <c r="D256" s="179"/>
      <c r="E256" s="179"/>
      <c r="F256" s="37" t="s">
        <v>155</v>
      </c>
      <c r="G256" s="37" t="str">
        <f>VLOOKUP(F256,'Весь прайс лист'!B:C,2,FALSE)</f>
        <v>Скоба концевого выключателя MEA6</v>
      </c>
      <c r="H256" s="37" t="s">
        <v>109</v>
      </c>
      <c r="I256" s="124">
        <f>VLOOKUP(F256,'Весь прайс лист'!B:E,4,FALSE)</f>
        <v>3400</v>
      </c>
      <c r="J256" s="189"/>
      <c r="K256" s="190"/>
    </row>
    <row r="257" spans="1:11" ht="14.4" x14ac:dyDescent="0.3">
      <c r="A257" s="933"/>
      <c r="B257" s="14"/>
      <c r="C257" s="14"/>
      <c r="D257" s="179"/>
      <c r="E257" s="179"/>
      <c r="F257" s="37" t="s">
        <v>131</v>
      </c>
      <c r="G257" s="37" t="str">
        <f>VLOOKUP(F257,'Весь прайс лист'!B:C,2,FALSE)</f>
        <v>Фундаментная коробка с катафорезным покрытием MECF</v>
      </c>
      <c r="H257" s="37" t="s">
        <v>109</v>
      </c>
      <c r="I257" s="124">
        <f>VLOOKUP(F257,'Весь прайс лист'!B:E,4,FALSE)</f>
        <v>13200</v>
      </c>
      <c r="J257" s="189"/>
      <c r="K257" s="190"/>
    </row>
    <row r="258" spans="1:11" ht="14.4" x14ac:dyDescent="0.3">
      <c r="A258" s="933"/>
      <c r="B258" s="14"/>
      <c r="C258" s="14"/>
      <c r="D258" s="179"/>
      <c r="E258" s="179"/>
      <c r="F258" s="37" t="s">
        <v>158</v>
      </c>
      <c r="G258" s="37" t="str">
        <f>VLOOKUP(F258,'Весь прайс лист'!B:C,2,FALSE)</f>
        <v>Фундаментная коробка из нержавеющей стали MECX</v>
      </c>
      <c r="H258" s="37" t="s">
        <v>109</v>
      </c>
      <c r="I258" s="124">
        <f>VLOOKUP(F258,'Весь прайс лист'!B:E,4,FALSE)</f>
        <v>23850</v>
      </c>
      <c r="J258" s="189"/>
      <c r="K258" s="190"/>
    </row>
    <row r="259" spans="1:11" s="7" customFormat="1" ht="14.4" x14ac:dyDescent="0.3">
      <c r="A259" s="933"/>
      <c r="B259" s="14"/>
      <c r="C259" s="14"/>
      <c r="D259" s="179"/>
      <c r="E259" s="179"/>
      <c r="F259" s="37" t="s">
        <v>164</v>
      </c>
      <c r="G259" s="37" t="str">
        <f>VLOOKUP(F259,'Весь прайс лист'!B:C,2,FALSE)</f>
        <v>Кронштейн монтажный задний PLA6</v>
      </c>
      <c r="H259" s="37" t="s">
        <v>109</v>
      </c>
      <c r="I259" s="124">
        <f>VLOOKUP(F259,'Весь прайс лист'!B:E,4,FALSE)</f>
        <v>900</v>
      </c>
      <c r="J259" s="189"/>
      <c r="K259" s="190"/>
    </row>
    <row r="260" spans="1:11" s="7" customFormat="1" ht="14.4" x14ac:dyDescent="0.3">
      <c r="A260" s="933"/>
      <c r="B260" s="14"/>
      <c r="C260" s="14"/>
      <c r="D260" s="179"/>
      <c r="E260" s="179"/>
      <c r="F260" s="37" t="s">
        <v>166</v>
      </c>
      <c r="G260" s="37" t="str">
        <f>VLOOKUP(F260,'Весь прайс лист'!B:C,2,FALSE)</f>
        <v>Передний регулируемый кронштейн PLA8</v>
      </c>
      <c r="H260" s="37" t="s">
        <v>109</v>
      </c>
      <c r="I260" s="124">
        <f>VLOOKUP(F260,'Весь прайс лист'!B:E,4,FALSE)</f>
        <v>1300</v>
      </c>
      <c r="J260" s="189"/>
      <c r="K260" s="190"/>
    </row>
    <row r="261" spans="1:11" ht="14.4" x14ac:dyDescent="0.3">
      <c r="A261" s="933"/>
      <c r="B261" s="14"/>
      <c r="C261" s="14"/>
      <c r="D261" s="179"/>
      <c r="E261" s="179"/>
      <c r="F261" s="37" t="s">
        <v>14</v>
      </c>
      <c r="G261" s="37" t="str">
        <f>VLOOKUP(F261,'Весь прайс лист'!B:C,2,FALSE)</f>
        <v>Электромеханический замок вертикальный, 12В PLA10</v>
      </c>
      <c r="H261" s="37" t="s">
        <v>109</v>
      </c>
      <c r="I261" s="124">
        <f>VLOOKUP(F261,'Весь прайс лист'!B:E,4,FALSE)</f>
        <v>9300</v>
      </c>
      <c r="J261" s="189"/>
      <c r="K261" s="190"/>
    </row>
    <row r="262" spans="1:11" ht="14.4" x14ac:dyDescent="0.3">
      <c r="A262" s="933"/>
      <c r="B262" s="14"/>
      <c r="C262" s="14"/>
      <c r="D262" s="179"/>
      <c r="E262" s="179"/>
      <c r="F262" s="37" t="s">
        <v>15</v>
      </c>
      <c r="G262" s="37" t="str">
        <f>VLOOKUP(F262,'Весь прайс лист'!B:C,2,FALSE)</f>
        <v>Электромеханический замок горизонтальный, 12В PLA11</v>
      </c>
      <c r="H262" s="37" t="s">
        <v>109</v>
      </c>
      <c r="I262" s="124">
        <f>VLOOKUP(F262,'Весь прайс лист'!B:E,4,FALSE)</f>
        <v>9300</v>
      </c>
      <c r="J262" s="189"/>
      <c r="K262" s="190"/>
    </row>
    <row r="263" spans="1:11" ht="15" thickBot="1" x14ac:dyDescent="0.35">
      <c r="A263" s="933"/>
      <c r="B263" s="15"/>
      <c r="C263" s="15"/>
      <c r="D263" s="191"/>
      <c r="E263" s="191"/>
      <c r="F263" s="43" t="s">
        <v>16</v>
      </c>
      <c r="G263" s="43" t="str">
        <f>VLOOKUP(F263,'Весь прайс лист'!B:C,2,FALSE)</f>
        <v>Упоры механические крайних положений WINGO/TOONA PLA13</v>
      </c>
      <c r="H263" s="43" t="s">
        <v>109</v>
      </c>
      <c r="I263" s="154">
        <f>VLOOKUP(F263,'Весь прайс лист'!B:E,4,FALSE)</f>
        <v>1500</v>
      </c>
      <c r="J263" s="192"/>
      <c r="K263" s="193"/>
    </row>
    <row r="264" spans="1:11" ht="14.4" x14ac:dyDescent="0.3">
      <c r="A264" s="933"/>
      <c r="B264" s="12"/>
      <c r="C264" s="12"/>
      <c r="D264" s="178"/>
      <c r="E264" s="178"/>
      <c r="F264" s="51" t="s">
        <v>160</v>
      </c>
      <c r="G264" s="51" t="str">
        <f>VLOOKUP(F264,'Весь прайс лист'!B:C,2,FALSE)</f>
        <v>Задний регулируемый кронштейн PLA14</v>
      </c>
      <c r="H264" s="51" t="s">
        <v>109</v>
      </c>
      <c r="I264" s="148">
        <f>VLOOKUP(F264,'Весь прайс лист'!B:E,4,FALSE)</f>
        <v>2100</v>
      </c>
      <c r="J264" s="187"/>
      <c r="K264" s="188"/>
    </row>
    <row r="265" spans="1:11" ht="14.4" x14ac:dyDescent="0.3">
      <c r="A265" s="933"/>
      <c r="B265" s="14"/>
      <c r="C265" s="14"/>
      <c r="D265" s="179"/>
      <c r="E265" s="179"/>
      <c r="F265" s="37" t="s">
        <v>162</v>
      </c>
      <c r="G265" s="37" t="str">
        <f>VLOOKUP(F265,'Весь прайс лист'!B:C,2,FALSE)</f>
        <v>Передний регулируемый кронштейн PLA15</v>
      </c>
      <c r="H265" s="37" t="s">
        <v>109</v>
      </c>
      <c r="I265" s="124">
        <f>VLOOKUP(F265,'Весь прайс лист'!B:E,4,FALSE)</f>
        <v>2100</v>
      </c>
      <c r="J265" s="189"/>
      <c r="K265" s="190"/>
    </row>
    <row r="266" spans="1:11" s="7" customFormat="1" ht="14.4" x14ac:dyDescent="0.3">
      <c r="A266" s="933"/>
      <c r="B266" s="14"/>
      <c r="C266" s="14"/>
      <c r="D266" s="179"/>
      <c r="E266" s="179"/>
      <c r="F266" s="37" t="s">
        <v>875</v>
      </c>
      <c r="G266" s="37" t="str">
        <f>VLOOKUP(F266,'Весь прайс лист'!B:C,2,FALSE)</f>
        <v>регулируемый кронштейн PLA16</v>
      </c>
      <c r="H266" s="37"/>
      <c r="I266" s="124">
        <f>VLOOKUP(F266,'Весь прайс лист'!B:E,4,FALSE)</f>
        <v>2500</v>
      </c>
      <c r="J266" s="189"/>
      <c r="K266" s="190"/>
    </row>
    <row r="267" spans="1:11" ht="14.4" x14ac:dyDescent="0.3">
      <c r="A267" s="933"/>
      <c r="B267" s="14"/>
      <c r="C267" s="14"/>
      <c r="D267" s="179"/>
      <c r="E267" s="179"/>
      <c r="F267" s="37" t="s">
        <v>134</v>
      </c>
      <c r="G267" s="37" t="str">
        <f>VLOOKUP(F267,'Весь прайс лист'!B:C,2,FALSE)</f>
        <v>Привод для распашных ворот BM5024</v>
      </c>
      <c r="H267" s="37" t="s">
        <v>109</v>
      </c>
      <c r="I267" s="124">
        <f>VLOOKUP(F267,'Весь прайс лист'!B:E,4,FALSE)</f>
        <v>50450</v>
      </c>
      <c r="J267" s="189"/>
      <c r="K267" s="190"/>
    </row>
    <row r="268" spans="1:11" ht="14.4" x14ac:dyDescent="0.3">
      <c r="A268" s="933"/>
      <c r="B268" s="14"/>
      <c r="C268" s="14"/>
      <c r="D268" s="179"/>
      <c r="E268" s="179"/>
      <c r="F268" s="37" t="s">
        <v>169</v>
      </c>
      <c r="G268" s="37" t="str">
        <f>VLOOKUP(F268,'Весь прайс лист'!B:C,2,FALSE)</f>
        <v>Привод для распашных ворот HK7024HS</v>
      </c>
      <c r="H268" s="37" t="s">
        <v>109</v>
      </c>
      <c r="I268" s="124">
        <f>VLOOKUP(F268,'Весь прайс лист'!B:E,4,FALSE)</f>
        <v>52200</v>
      </c>
      <c r="J268" s="189"/>
      <c r="K268" s="190"/>
    </row>
    <row r="269" spans="1:11" ht="14.4" x14ac:dyDescent="0.3">
      <c r="A269" s="933"/>
      <c r="B269" s="14"/>
      <c r="C269" s="14"/>
      <c r="D269" s="179"/>
      <c r="E269" s="179"/>
      <c r="F269" s="37" t="s">
        <v>31</v>
      </c>
      <c r="G269" s="37" t="str">
        <f>VLOOKUP(F269,'Весь прайс лист'!B:C,2,FALSE)</f>
        <v>Привод для распашных ворот HK7224HS</v>
      </c>
      <c r="H269" s="37" t="s">
        <v>109</v>
      </c>
      <c r="I269" s="124">
        <f>VLOOKUP(F269,'Весь прайс лист'!B:E,4,FALSE)</f>
        <v>37600</v>
      </c>
      <c r="J269" s="189"/>
      <c r="K269" s="190"/>
    </row>
    <row r="270" spans="1:11" ht="14.4" x14ac:dyDescent="0.3">
      <c r="A270" s="933"/>
      <c r="B270" s="14"/>
      <c r="C270" s="14"/>
      <c r="D270" s="179"/>
      <c r="E270" s="179"/>
      <c r="F270" s="37" t="s">
        <v>126</v>
      </c>
      <c r="G270" s="37" t="str">
        <f>VLOOKUP(F270,'Весь прайс лист'!B:C,2,FALSE)</f>
        <v>Привод для распашных ворот HO7124</v>
      </c>
      <c r="H270" s="37" t="s">
        <v>109</v>
      </c>
      <c r="I270" s="124">
        <f>VLOOKUP(F270,'Весь прайс лист'!B:E,4,FALSE)</f>
        <v>32850</v>
      </c>
      <c r="J270" s="189"/>
      <c r="K270" s="190"/>
    </row>
    <row r="271" spans="1:11" ht="14.4" x14ac:dyDescent="0.3">
      <c r="A271" s="933"/>
      <c r="B271" s="14"/>
      <c r="C271" s="14"/>
      <c r="D271" s="179"/>
      <c r="E271" s="179"/>
      <c r="F271" s="37" t="s">
        <v>127</v>
      </c>
      <c r="G271" s="37" t="str">
        <f>VLOOKUP(F271,'Весь прайс лист'!B:C,2,FALSE)</f>
        <v>Привод для распашных ворот HO7224</v>
      </c>
      <c r="H271" s="37" t="s">
        <v>109</v>
      </c>
      <c r="I271" s="124">
        <f>VLOOKUP(F271,'Весь прайс лист'!B:E,4,FALSE)</f>
        <v>22800</v>
      </c>
      <c r="J271" s="189"/>
      <c r="K271" s="190"/>
    </row>
    <row r="272" spans="1:11" ht="14.4" x14ac:dyDescent="0.3">
      <c r="A272" s="933"/>
      <c r="B272" s="14"/>
      <c r="C272" s="14"/>
      <c r="D272" s="179"/>
      <c r="E272" s="179"/>
      <c r="F272" s="37" t="s">
        <v>128</v>
      </c>
      <c r="G272" s="37" t="str">
        <f>VLOOKUP(F272,'Весь прайс лист'!B:C,2,FALSE)</f>
        <v>Привод для распашных ворот HY7005</v>
      </c>
      <c r="H272" s="37" t="s">
        <v>109</v>
      </c>
      <c r="I272" s="124">
        <f>VLOOKUP(F272,'Весь прайс лист'!B:E,4,FALSE)</f>
        <v>26300</v>
      </c>
      <c r="J272" s="189"/>
      <c r="K272" s="190"/>
    </row>
    <row r="273" spans="1:11" ht="14.4" x14ac:dyDescent="0.3">
      <c r="A273" s="933"/>
      <c r="B273" s="14"/>
      <c r="C273" s="14"/>
      <c r="D273" s="179"/>
      <c r="E273" s="179"/>
      <c r="F273" s="37" t="s">
        <v>175</v>
      </c>
      <c r="G273" s="37" t="str">
        <f>VLOOKUP(F273,'Весь прайс лист'!B:C,2,FALSE)</f>
        <v>Привод для распашных ворот HY7024</v>
      </c>
      <c r="H273" s="37" t="s">
        <v>109</v>
      </c>
      <c r="I273" s="124">
        <f>VLOOKUP(F273,'Весь прайс лист'!B:E,4,FALSE)</f>
        <v>38450</v>
      </c>
      <c r="J273" s="189"/>
      <c r="K273" s="190"/>
    </row>
    <row r="274" spans="1:11" ht="14.4" x14ac:dyDescent="0.3">
      <c r="A274" s="933"/>
      <c r="B274" s="14"/>
      <c r="C274" s="14"/>
      <c r="D274" s="179"/>
      <c r="E274" s="179"/>
      <c r="F274" s="37" t="s">
        <v>177</v>
      </c>
      <c r="G274" s="37" t="str">
        <f>VLOOKUP(F274,'Весь прайс лист'!B:C,2,FALSE)</f>
        <v>Привод для распашных ворот HY7100</v>
      </c>
      <c r="H274" s="37" t="s">
        <v>109</v>
      </c>
      <c r="I274" s="124">
        <f>VLOOKUP(F274,'Весь прайс лист'!B:E,4,FALSE)</f>
        <v>37550</v>
      </c>
      <c r="J274" s="189"/>
      <c r="K274" s="190"/>
    </row>
    <row r="275" spans="1:11" ht="14.4" x14ac:dyDescent="0.3">
      <c r="A275" s="933"/>
      <c r="B275" s="14"/>
      <c r="C275" s="14"/>
      <c r="D275" s="179"/>
      <c r="E275" s="179"/>
      <c r="F275" s="37" t="s">
        <v>179</v>
      </c>
      <c r="G275" s="37" t="str">
        <f>VLOOKUP(F275,'Весь прайс лист'!B:C,2,FALSE)</f>
        <v>Привод для распашных ворот HY7124</v>
      </c>
      <c r="H275" s="37" t="s">
        <v>109</v>
      </c>
      <c r="I275" s="124">
        <f>VLOOKUP(F275,'Весь прайс лист'!B:E,4,FALSE)</f>
        <v>49750</v>
      </c>
      <c r="J275" s="189"/>
      <c r="K275" s="190"/>
    </row>
    <row r="276" spans="1:11" ht="14.4" x14ac:dyDescent="0.3">
      <c r="A276" s="933"/>
      <c r="B276" s="14"/>
      <c r="C276" s="14"/>
      <c r="D276" s="179"/>
      <c r="E276" s="179"/>
      <c r="F276" s="37" t="s">
        <v>132</v>
      </c>
      <c r="G276" s="37" t="str">
        <f>VLOOKUP(F276,'Весь прайс лист'!B:C,2,FALSE)</f>
        <v>Привод для распашных ворот ME3010</v>
      </c>
      <c r="H276" s="37" t="s">
        <v>109</v>
      </c>
      <c r="I276" s="124">
        <f>VLOOKUP(F276,'Весь прайс лист'!B:E,4,FALSE)</f>
        <v>24850</v>
      </c>
      <c r="J276" s="189"/>
      <c r="K276" s="190"/>
    </row>
    <row r="277" spans="1:11" ht="14.4" x14ac:dyDescent="0.3">
      <c r="A277" s="933"/>
      <c r="B277" s="14"/>
      <c r="C277" s="14"/>
      <c r="D277" s="179"/>
      <c r="E277" s="179"/>
      <c r="F277" s="37" t="s">
        <v>182</v>
      </c>
      <c r="G277" s="37" t="str">
        <f>VLOOKUP(F277,'Весь прайс лист'!B:C,2,FALSE)</f>
        <v>Привод для распашных ворот TO4016P</v>
      </c>
      <c r="H277" s="37" t="s">
        <v>109</v>
      </c>
      <c r="I277" s="124">
        <f>VLOOKUP(F277,'Весь прайс лист'!B:E,4,FALSE)</f>
        <v>16900</v>
      </c>
      <c r="J277" s="189"/>
      <c r="K277" s="190"/>
    </row>
    <row r="278" spans="1:11" ht="14.4" x14ac:dyDescent="0.3">
      <c r="A278" s="933"/>
      <c r="B278" s="14"/>
      <c r="C278" s="14"/>
      <c r="D278" s="179"/>
      <c r="E278" s="179"/>
      <c r="F278" s="37" t="s">
        <v>118</v>
      </c>
      <c r="G278" s="37" t="str">
        <f>VLOOKUP(F278,'Весь прайс лист'!B:C,2,FALSE)</f>
        <v>Привод для распашных ворот TO4024</v>
      </c>
      <c r="H278" s="37" t="s">
        <v>109</v>
      </c>
      <c r="I278" s="124">
        <f>VLOOKUP(F278,'Весь прайс лист'!B:E,4,FALSE)</f>
        <v>23750</v>
      </c>
      <c r="J278" s="189"/>
      <c r="K278" s="190"/>
    </row>
    <row r="279" spans="1:11" ht="14.4" x14ac:dyDescent="0.3">
      <c r="A279" s="933"/>
      <c r="B279" s="14"/>
      <c r="C279" s="14"/>
      <c r="D279" s="179"/>
      <c r="E279" s="179"/>
      <c r="F279" s="37" t="s">
        <v>185</v>
      </c>
      <c r="G279" s="37" t="str">
        <f>VLOOKUP(F279,'Весь прайс лист'!B:C,2,FALSE)</f>
        <v>Привод для распашных ворот TO5016P</v>
      </c>
      <c r="H279" s="37" t="s">
        <v>109</v>
      </c>
      <c r="I279" s="124">
        <f>VLOOKUP(F279,'Весь прайс лист'!B:E,4,FALSE)</f>
        <v>19800</v>
      </c>
      <c r="J279" s="189"/>
      <c r="K279" s="190"/>
    </row>
    <row r="280" spans="1:11" ht="14.4" x14ac:dyDescent="0.3">
      <c r="A280" s="933"/>
      <c r="B280" s="14"/>
      <c r="C280" s="14"/>
      <c r="D280" s="179"/>
      <c r="E280" s="179"/>
      <c r="F280" s="37" t="s">
        <v>119</v>
      </c>
      <c r="G280" s="37" t="str">
        <f>VLOOKUP(F280,'Весь прайс лист'!B:C,2,FALSE)</f>
        <v>Привод для распашных ворот TO5024</v>
      </c>
      <c r="H280" s="37" t="s">
        <v>109</v>
      </c>
      <c r="I280" s="124">
        <f>VLOOKUP(F280,'Весь прайс лист'!B:E,4,FALSE)</f>
        <v>26000</v>
      </c>
      <c r="J280" s="189"/>
      <c r="K280" s="190"/>
    </row>
    <row r="281" spans="1:11" ht="14.4" x14ac:dyDescent="0.3">
      <c r="A281" s="933"/>
      <c r="B281" s="14"/>
      <c r="C281" s="14"/>
      <c r="D281" s="179"/>
      <c r="E281" s="179"/>
      <c r="F281" s="37" t="s">
        <v>32</v>
      </c>
      <c r="G281" s="37" t="str">
        <f>VLOOKUP(F281,'Весь прайс лист'!B:C,2,FALSE)</f>
        <v>Привод для распашных ворот TO5024HS</v>
      </c>
      <c r="H281" s="37" t="s">
        <v>109</v>
      </c>
      <c r="I281" s="124">
        <f>VLOOKUP(F281,'Весь прайс лист'!B:E,4,FALSE)</f>
        <v>30050</v>
      </c>
      <c r="J281" s="189"/>
      <c r="K281" s="190"/>
    </row>
    <row r="282" spans="1:11" ht="14.4" x14ac:dyDescent="0.3">
      <c r="A282" s="933"/>
      <c r="B282" s="14"/>
      <c r="C282" s="14"/>
      <c r="D282" s="179"/>
      <c r="E282" s="179"/>
      <c r="F282" s="37" t="s">
        <v>33</v>
      </c>
      <c r="G282" s="37" t="str">
        <f>VLOOKUP(F282,'Весь прайс лист'!B:C,2,FALSE)</f>
        <v>Привод для распашных ворот TO6024HS</v>
      </c>
      <c r="H282" s="37" t="s">
        <v>109</v>
      </c>
      <c r="I282" s="124">
        <f>VLOOKUP(F282,'Весь прайс лист'!B:E,4,FALSE)</f>
        <v>39150</v>
      </c>
      <c r="J282" s="189"/>
      <c r="K282" s="190"/>
    </row>
    <row r="283" spans="1:11" ht="14.4" x14ac:dyDescent="0.3">
      <c r="A283" s="933"/>
      <c r="B283" s="14"/>
      <c r="C283" s="14"/>
      <c r="D283" s="179"/>
      <c r="E283" s="179"/>
      <c r="F283" s="37" t="s">
        <v>120</v>
      </c>
      <c r="G283" s="37" t="str">
        <f>VLOOKUP(F283,'Весь прайс лист'!B:C,2,FALSE)</f>
        <v>Привод для распашных ворот TO7024</v>
      </c>
      <c r="H283" s="37" t="s">
        <v>109</v>
      </c>
      <c r="I283" s="124">
        <f>VLOOKUP(F283,'Весь прайс лист'!B:E,4,FALSE)</f>
        <v>33900</v>
      </c>
      <c r="J283" s="189"/>
      <c r="K283" s="190"/>
    </row>
    <row r="284" spans="1:11" ht="14.4" x14ac:dyDescent="0.3">
      <c r="A284" s="933"/>
      <c r="B284" s="14"/>
      <c r="C284" s="14"/>
      <c r="D284" s="179"/>
      <c r="E284" s="179"/>
      <c r="F284" s="37" t="s">
        <v>34</v>
      </c>
      <c r="G284" s="37" t="str">
        <f>VLOOKUP(F284,'Весь прайс лист'!B:C,2,FALSE)</f>
        <v>Привод для распашных ворот WG3524HS</v>
      </c>
      <c r="H284" s="37" t="s">
        <v>109</v>
      </c>
      <c r="I284" s="124">
        <f>VLOOKUP(F284,'Весь прайс лист'!B:E,4,FALSE)</f>
        <v>21150</v>
      </c>
      <c r="J284" s="189"/>
      <c r="K284" s="190"/>
    </row>
    <row r="285" spans="1:11" ht="14.4" x14ac:dyDescent="0.3">
      <c r="A285" s="933"/>
      <c r="B285" s="14"/>
      <c r="C285" s="14"/>
      <c r="D285" s="179"/>
      <c r="E285" s="179"/>
      <c r="F285" s="37" t="s">
        <v>192</v>
      </c>
      <c r="G285" s="37" t="str">
        <f>VLOOKUP(F285,'Весь прайс лист'!B:C,2,FALSE)</f>
        <v>Привод для распашных ворот WG4000</v>
      </c>
      <c r="H285" s="37" t="s">
        <v>109</v>
      </c>
      <c r="I285" s="124">
        <f>VLOOKUP(F285,'Весь прайс лист'!B:E,4,FALSE)</f>
        <v>15750</v>
      </c>
      <c r="J285" s="189"/>
      <c r="K285" s="190"/>
    </row>
    <row r="286" spans="1:11" ht="14.4" x14ac:dyDescent="0.3">
      <c r="A286" s="933"/>
      <c r="B286" s="14"/>
      <c r="C286" s="14"/>
      <c r="D286" s="179"/>
      <c r="E286" s="179"/>
      <c r="F286" s="37" t="s">
        <v>194</v>
      </c>
      <c r="G286" s="37" t="str">
        <f>VLOOKUP(F286,'Весь прайс лист'!B:C,2,FALSE)</f>
        <v>Привод для распашных ворот WG4024</v>
      </c>
      <c r="H286" s="37" t="s">
        <v>109</v>
      </c>
      <c r="I286" s="124">
        <f>VLOOKUP(F286,'Весь прайс лист'!B:E,4,FALSE)</f>
        <v>12750</v>
      </c>
      <c r="J286" s="189"/>
      <c r="K286" s="190"/>
    </row>
    <row r="287" spans="1:11" ht="14.4" x14ac:dyDescent="0.3">
      <c r="A287" s="933"/>
      <c r="B287" s="14"/>
      <c r="C287" s="14"/>
      <c r="D287" s="179"/>
      <c r="E287" s="179"/>
      <c r="F287" s="37" t="s">
        <v>117</v>
      </c>
      <c r="G287" s="37" t="str">
        <f>VLOOKUP(F287,'Весь прайс лист'!B:C,2,FALSE)</f>
        <v>Привод для распашных ворот WG5000</v>
      </c>
      <c r="H287" s="37" t="s">
        <v>109</v>
      </c>
      <c r="I287" s="124">
        <f>VLOOKUP(F287,'Весь прайс лист'!B:E,4,FALSE)</f>
        <v>16650</v>
      </c>
      <c r="J287" s="189"/>
      <c r="K287" s="190"/>
    </row>
    <row r="288" spans="1:11" ht="15" thickBot="1" x14ac:dyDescent="0.35">
      <c r="A288" s="934"/>
      <c r="B288" s="15"/>
      <c r="C288" s="15"/>
      <c r="D288" s="191"/>
      <c r="E288" s="191"/>
      <c r="F288" s="43" t="s">
        <v>197</v>
      </c>
      <c r="G288" s="43" t="str">
        <f>VLOOKUP(F288,'Весь прайс лист'!B:C,2,FALSE)</f>
        <v>Привод для распашных ворот WG5024</v>
      </c>
      <c r="H288" s="43" t="s">
        <v>109</v>
      </c>
      <c r="I288" s="154">
        <f>VLOOKUP(F288,'Весь прайс лист'!B:E,4,FALSE)</f>
        <v>14300</v>
      </c>
      <c r="J288" s="192"/>
      <c r="K288" s="193"/>
    </row>
  </sheetData>
  <mergeCells count="191">
    <mergeCell ref="A245:A288"/>
    <mergeCell ref="J215:K222"/>
    <mergeCell ref="C215:C222"/>
    <mergeCell ref="C223:C230"/>
    <mergeCell ref="C234:C240"/>
    <mergeCell ref="B215:B222"/>
    <mergeCell ref="J241:K244"/>
    <mergeCell ref="J231:K233"/>
    <mergeCell ref="D215:E222"/>
    <mergeCell ref="B241:E244"/>
    <mergeCell ref="J234:K240"/>
    <mergeCell ref="B223:B230"/>
    <mergeCell ref="B231:E233"/>
    <mergeCell ref="B234:B240"/>
    <mergeCell ref="D234:E240"/>
    <mergeCell ref="J223:K230"/>
    <mergeCell ref="D223:E230"/>
    <mergeCell ref="A200:A213"/>
    <mergeCell ref="B208:E213"/>
    <mergeCell ref="J208:K213"/>
    <mergeCell ref="A234:A244"/>
    <mergeCell ref="A215:A233"/>
    <mergeCell ref="B200:B207"/>
    <mergeCell ref="C200:C207"/>
    <mergeCell ref="A92:A115"/>
    <mergeCell ref="B165:B170"/>
    <mergeCell ref="A165:A175"/>
    <mergeCell ref="B171:E175"/>
    <mergeCell ref="B112:E115"/>
    <mergeCell ref="B123:B129"/>
    <mergeCell ref="C123:C129"/>
    <mergeCell ref="B134:B140"/>
    <mergeCell ref="C134:C140"/>
    <mergeCell ref="B154:B160"/>
    <mergeCell ref="C154:C160"/>
    <mergeCell ref="A123:A133"/>
    <mergeCell ref="J158:J160"/>
    <mergeCell ref="J161:K164"/>
    <mergeCell ref="J145:K148"/>
    <mergeCell ref="B130:E133"/>
    <mergeCell ref="E165:E167"/>
    <mergeCell ref="J165:J167"/>
    <mergeCell ref="J141:K144"/>
    <mergeCell ref="A134:A144"/>
    <mergeCell ref="B116:B121"/>
    <mergeCell ref="B24:B32"/>
    <mergeCell ref="C24:C32"/>
    <mergeCell ref="D38:E44"/>
    <mergeCell ref="J24:K26"/>
    <mergeCell ref="A116:A121"/>
    <mergeCell ref="A145:A152"/>
    <mergeCell ref="B149:E152"/>
    <mergeCell ref="D134:D140"/>
    <mergeCell ref="E134:E137"/>
    <mergeCell ref="E138:E140"/>
    <mergeCell ref="D154:D160"/>
    <mergeCell ref="E154:E157"/>
    <mergeCell ref="J116:K121"/>
    <mergeCell ref="J149:K152"/>
    <mergeCell ref="B145:B148"/>
    <mergeCell ref="B92:B103"/>
    <mergeCell ref="C82:C87"/>
    <mergeCell ref="D82:E87"/>
    <mergeCell ref="D66:D72"/>
    <mergeCell ref="B177:B182"/>
    <mergeCell ref="B188:B194"/>
    <mergeCell ref="K154:K160"/>
    <mergeCell ref="J183:K187"/>
    <mergeCell ref="B183:E187"/>
    <mergeCell ref="D107:E111"/>
    <mergeCell ref="J63:K65"/>
    <mergeCell ref="C165:C170"/>
    <mergeCell ref="D165:D170"/>
    <mergeCell ref="K165:K170"/>
    <mergeCell ref="E66:E69"/>
    <mergeCell ref="J66:J69"/>
    <mergeCell ref="E192:E194"/>
    <mergeCell ref="E188:E191"/>
    <mergeCell ref="J192:J194"/>
    <mergeCell ref="K188:K194"/>
    <mergeCell ref="C188:C194"/>
    <mergeCell ref="D188:D194"/>
    <mergeCell ref="J171:K175"/>
    <mergeCell ref="J177:K182"/>
    <mergeCell ref="C177:C182"/>
    <mergeCell ref="D177:E182"/>
    <mergeCell ref="E168:E170"/>
    <mergeCell ref="J168:J170"/>
    <mergeCell ref="A2:A9"/>
    <mergeCell ref="C2:C5"/>
    <mergeCell ref="B2:B5"/>
    <mergeCell ref="B6:E9"/>
    <mergeCell ref="A24:A36"/>
    <mergeCell ref="D2:E5"/>
    <mergeCell ref="A154:A164"/>
    <mergeCell ref="A11:A23"/>
    <mergeCell ref="D116:E121"/>
    <mergeCell ref="C92:C103"/>
    <mergeCell ref="B73:E75"/>
    <mergeCell ref="D92:D98"/>
    <mergeCell ref="E92:E95"/>
    <mergeCell ref="B141:E144"/>
    <mergeCell ref="A38:A44"/>
    <mergeCell ref="C11:C19"/>
    <mergeCell ref="B66:B72"/>
    <mergeCell ref="B63:E65"/>
    <mergeCell ref="C116:C121"/>
    <mergeCell ref="B161:E164"/>
    <mergeCell ref="C145:C148"/>
    <mergeCell ref="D145:E148"/>
    <mergeCell ref="B104:E106"/>
    <mergeCell ref="C66:C72"/>
    <mergeCell ref="A188:A199"/>
    <mergeCell ref="A177:A187"/>
    <mergeCell ref="A46:A55"/>
    <mergeCell ref="A66:A90"/>
    <mergeCell ref="A56:A65"/>
    <mergeCell ref="D24:E26"/>
    <mergeCell ref="E56:E59"/>
    <mergeCell ref="D56:D62"/>
    <mergeCell ref="B195:E199"/>
    <mergeCell ref="C77:C81"/>
    <mergeCell ref="D77:E81"/>
    <mergeCell ref="B88:E90"/>
    <mergeCell ref="B107:B111"/>
    <mergeCell ref="C107:C111"/>
    <mergeCell ref="D27:E32"/>
    <mergeCell ref="B53:E55"/>
    <mergeCell ref="B77:B81"/>
    <mergeCell ref="B46:B52"/>
    <mergeCell ref="B38:B44"/>
    <mergeCell ref="C38:C44"/>
    <mergeCell ref="E46:E51"/>
    <mergeCell ref="D46:D52"/>
    <mergeCell ref="D99:E103"/>
    <mergeCell ref="B82:B87"/>
    <mergeCell ref="B11:B19"/>
    <mergeCell ref="K46:K52"/>
    <mergeCell ref="C46:C52"/>
    <mergeCell ref="J56:J59"/>
    <mergeCell ref="K56:K62"/>
    <mergeCell ref="B20:E23"/>
    <mergeCell ref="B56:B62"/>
    <mergeCell ref="C56:C62"/>
    <mergeCell ref="J46:J51"/>
    <mergeCell ref="J27:K32"/>
    <mergeCell ref="J53:K55"/>
    <mergeCell ref="B33:E36"/>
    <mergeCell ref="J1:K1"/>
    <mergeCell ref="K66:K72"/>
    <mergeCell ref="K92:K98"/>
    <mergeCell ref="J112:K115"/>
    <mergeCell ref="J130:K133"/>
    <mergeCell ref="J107:K111"/>
    <mergeCell ref="J82:K87"/>
    <mergeCell ref="C1:F1"/>
    <mergeCell ref="J6:K9"/>
    <mergeCell ref="J92:J95"/>
    <mergeCell ref="J73:K75"/>
    <mergeCell ref="J38:K44"/>
    <mergeCell ref="J77:K81"/>
    <mergeCell ref="J88:K90"/>
    <mergeCell ref="J2:K5"/>
    <mergeCell ref="D11:E13"/>
    <mergeCell ref="D14:E19"/>
    <mergeCell ref="J14:K19"/>
    <mergeCell ref="J11:K13"/>
    <mergeCell ref="D200:D207"/>
    <mergeCell ref="E200:E204"/>
    <mergeCell ref="J200:J204"/>
    <mergeCell ref="K200:K207"/>
    <mergeCell ref="E205:E207"/>
    <mergeCell ref="J205:J207"/>
    <mergeCell ref="J71:J72"/>
    <mergeCell ref="E96:E98"/>
    <mergeCell ref="J96:J98"/>
    <mergeCell ref="E123:E126"/>
    <mergeCell ref="J123:J126"/>
    <mergeCell ref="D123:D129"/>
    <mergeCell ref="E127:E129"/>
    <mergeCell ref="K123:K129"/>
    <mergeCell ref="J127:J129"/>
    <mergeCell ref="J99:K103"/>
    <mergeCell ref="J188:J191"/>
    <mergeCell ref="E158:E160"/>
    <mergeCell ref="J195:K199"/>
    <mergeCell ref="J134:J137"/>
    <mergeCell ref="K134:K140"/>
    <mergeCell ref="J138:J140"/>
    <mergeCell ref="J154:J157"/>
    <mergeCell ref="J104:K106"/>
  </mergeCells>
  <pageMargins left="0.25" right="0.25" top="0.75" bottom="0.75" header="0.3" footer="0.3"/>
  <pageSetup paperSize="9" scale="63" fitToHeight="0" orientation="landscape" horizontalDpi="1200" verticalDpi="1200" r:id="rId1"/>
  <rowBreaks count="2" manualBreakCount="2">
    <brk id="37" max="10" man="1"/>
    <brk id="28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K139"/>
  <sheetViews>
    <sheetView zoomScaleNormal="100" zoomScaleSheetLayoutView="100" workbookViewId="0">
      <selection activeCell="G40" sqref="G40"/>
    </sheetView>
  </sheetViews>
  <sheetFormatPr defaultRowHeight="14.4" x14ac:dyDescent="0.3"/>
  <cols>
    <col min="2" max="2" width="20.109375" customWidth="1"/>
    <col min="3" max="3" width="7.88671875" style="7" customWidth="1"/>
    <col min="4" max="4" width="19.5546875" style="176" customWidth="1"/>
    <col min="5" max="5" width="16.33203125" style="176" customWidth="1"/>
    <col min="6" max="6" width="13.109375" style="209" bestFit="1" customWidth="1"/>
    <col min="7" max="7" width="77" style="176" bestFit="1" customWidth="1"/>
    <col min="8" max="8" width="8.88671875" style="176" customWidth="1"/>
    <col min="9" max="9" width="8.88671875" style="169" customWidth="1"/>
    <col min="10" max="11" width="10.5546875" style="169" bestFit="1" customWidth="1"/>
  </cols>
  <sheetData>
    <row r="1" spans="1:11" s="7" customFormat="1" ht="29.4" thickBot="1" x14ac:dyDescent="0.35">
      <c r="A1" s="2" t="s">
        <v>37</v>
      </c>
      <c r="B1" s="19" t="s">
        <v>48</v>
      </c>
      <c r="C1" s="968" t="s">
        <v>662</v>
      </c>
      <c r="D1" s="968"/>
      <c r="E1" s="968"/>
      <c r="F1" s="969"/>
      <c r="G1" s="1" t="s">
        <v>41</v>
      </c>
      <c r="H1" s="1" t="s">
        <v>40</v>
      </c>
      <c r="I1" s="231" t="s">
        <v>530</v>
      </c>
      <c r="J1" s="966" t="s">
        <v>531</v>
      </c>
      <c r="K1" s="967"/>
    </row>
    <row r="2" spans="1:11" ht="43.5" customHeight="1" x14ac:dyDescent="0.3">
      <c r="A2" s="701" t="s">
        <v>263</v>
      </c>
      <c r="B2" s="752" t="s">
        <v>982</v>
      </c>
      <c r="C2" s="953" t="s">
        <v>482</v>
      </c>
      <c r="D2" s="956" t="s">
        <v>36</v>
      </c>
      <c r="E2" s="957"/>
      <c r="F2" s="20" t="s">
        <v>452</v>
      </c>
      <c r="G2" s="242" t="s">
        <v>980</v>
      </c>
      <c r="H2" s="20">
        <v>1</v>
      </c>
      <c r="I2" s="232"/>
      <c r="J2" s="976">
        <f>VLOOKUP(D2,'Весь прайс лист'!B:E,4,FALSE)</f>
        <v>11900</v>
      </c>
      <c r="K2" s="977"/>
    </row>
    <row r="3" spans="1:11" ht="15" thickBot="1" x14ac:dyDescent="0.35">
      <c r="A3" s="702"/>
      <c r="B3" s="753"/>
      <c r="C3" s="954"/>
      <c r="D3" s="958"/>
      <c r="E3" s="959"/>
      <c r="F3" s="541" t="s">
        <v>247</v>
      </c>
      <c r="G3" s="542" t="str">
        <f>VLOOKUP(F3,'Весь прайс лист'!$B$4:$E$430,2,FALSE)</f>
        <v>Пульт управления ERA FLOR FLO4RE</v>
      </c>
      <c r="H3" s="541">
        <v>2</v>
      </c>
      <c r="I3" s="543">
        <f>VLOOKUP(F3,'Весь прайс лист'!B:E,4,FALSE)</f>
        <v>1890</v>
      </c>
      <c r="J3" s="978"/>
      <c r="K3" s="979"/>
    </row>
    <row r="4" spans="1:11" s="7" customFormat="1" ht="5.25" customHeight="1" thickBot="1" x14ac:dyDescent="0.35">
      <c r="A4" s="702"/>
      <c r="B4" s="544"/>
      <c r="C4" s="545"/>
      <c r="D4" s="546"/>
      <c r="E4" s="546"/>
      <c r="F4" s="547"/>
      <c r="G4" s="548"/>
      <c r="H4" s="547"/>
      <c r="I4" s="549"/>
      <c r="J4" s="552"/>
      <c r="K4" s="553"/>
    </row>
    <row r="5" spans="1:11" s="7" customFormat="1" ht="29.25" customHeight="1" x14ac:dyDescent="0.3">
      <c r="A5" s="702"/>
      <c r="B5" s="752" t="s">
        <v>981</v>
      </c>
      <c r="C5" s="984" t="s">
        <v>482</v>
      </c>
      <c r="D5" s="960" t="s">
        <v>554</v>
      </c>
      <c r="E5" s="773"/>
      <c r="F5" s="303" t="s">
        <v>452</v>
      </c>
      <c r="G5" s="304" t="s">
        <v>980</v>
      </c>
      <c r="H5" s="303">
        <v>1</v>
      </c>
      <c r="I5" s="305"/>
      <c r="J5" s="970">
        <f>VLOOKUP(D5,'Весь прайс лист'!B:E,4,FALSE)</f>
        <v>13900</v>
      </c>
      <c r="K5" s="971"/>
    </row>
    <row r="6" spans="1:11" s="7" customFormat="1" x14ac:dyDescent="0.3">
      <c r="A6" s="702"/>
      <c r="B6" s="753"/>
      <c r="C6" s="985"/>
      <c r="D6" s="961"/>
      <c r="E6" s="962"/>
      <c r="F6" s="306" t="s">
        <v>247</v>
      </c>
      <c r="G6" s="307" t="str">
        <f>VLOOKUP(F6,'Весь прайс лист'!$B$4:$E$430,2,FALSE)</f>
        <v>Пульт управления ERA FLOR FLO4RE</v>
      </c>
      <c r="H6" s="306">
        <v>2</v>
      </c>
      <c r="I6" s="308">
        <f>VLOOKUP(F6,'Весь прайс лист'!B:E,4,FALSE)</f>
        <v>1890</v>
      </c>
      <c r="J6" s="972"/>
      <c r="K6" s="973"/>
    </row>
    <row r="7" spans="1:11" s="5" customFormat="1" ht="15" thickBot="1" x14ac:dyDescent="0.35">
      <c r="A7" s="702"/>
      <c r="B7" s="754"/>
      <c r="C7" s="986"/>
      <c r="D7" s="963"/>
      <c r="E7" s="774"/>
      <c r="F7" s="309" t="s">
        <v>265</v>
      </c>
      <c r="G7" s="310" t="str">
        <f>VLOOKUP(F7,'Весь прайс лист'!$B$4:$E$430,2,FALSE)</f>
        <v>Удлинитель приводной рейки для SHEL SH1</v>
      </c>
      <c r="H7" s="309">
        <v>1</v>
      </c>
      <c r="I7" s="311">
        <f>VLOOKUP(F7,'Весь прайс лист'!B:E,4,FALSE)</f>
        <v>2950</v>
      </c>
      <c r="J7" s="974"/>
      <c r="K7" s="975"/>
    </row>
    <row r="8" spans="1:11" x14ac:dyDescent="0.3">
      <c r="A8" s="702"/>
      <c r="B8" s="643" t="s">
        <v>484</v>
      </c>
      <c r="C8" s="644"/>
      <c r="D8" s="644"/>
      <c r="E8" s="859"/>
      <c r="F8" s="9" t="s">
        <v>264</v>
      </c>
      <c r="G8" s="18" t="str">
        <f>VLOOKUP(F8,'Весь прайс лист'!$B$4:$E$430,2,FALSE)</f>
        <v>Комплект для разблокировки тросом MU</v>
      </c>
      <c r="H8" s="9"/>
      <c r="I8" s="234">
        <f>VLOOKUP(F8,'Весь прайс лист'!B:E,4,FALSE)</f>
        <v>1650</v>
      </c>
      <c r="J8" s="554"/>
      <c r="K8" s="555"/>
    </row>
    <row r="9" spans="1:11" x14ac:dyDescent="0.3">
      <c r="A9" s="702"/>
      <c r="B9" s="643"/>
      <c r="C9" s="644"/>
      <c r="D9" s="644"/>
      <c r="E9" s="859"/>
      <c r="F9" s="9" t="s">
        <v>94</v>
      </c>
      <c r="G9" s="18" t="str">
        <f>VLOOKUP(F9,'Весь прайс лист'!$B$4:$E$430,2,FALSE)</f>
        <v>Фотоэлементы Medium EPM</v>
      </c>
      <c r="H9" s="9"/>
      <c r="I9" s="234">
        <f>VLOOKUP(F9,'Весь прайс лист'!B:E,4,FALSE)</f>
        <v>4650</v>
      </c>
      <c r="J9" s="554"/>
      <c r="K9" s="555"/>
    </row>
    <row r="10" spans="1:11" ht="15" thickBot="1" x14ac:dyDescent="0.35">
      <c r="A10" s="703"/>
      <c r="B10" s="646"/>
      <c r="C10" s="647"/>
      <c r="D10" s="647"/>
      <c r="E10" s="860"/>
      <c r="F10" s="464" t="s">
        <v>57</v>
      </c>
      <c r="G10" s="463" t="str">
        <f>VLOOKUP(F10,'Весь прайс лист'!$B$4:$E$430,2,FALSE)</f>
        <v>Цифровой переключатель FLOR EDSW</v>
      </c>
      <c r="H10" s="464"/>
      <c r="I10" s="465">
        <f>VLOOKUP(F10,'Весь прайс лист'!B:E,4,FALSE)</f>
        <v>7400</v>
      </c>
      <c r="J10" s="556"/>
      <c r="K10" s="557"/>
    </row>
    <row r="11" spans="1:11" s="7" customFormat="1" x14ac:dyDescent="0.3">
      <c r="A11" s="701" t="s">
        <v>266</v>
      </c>
      <c r="B11" s="752" t="s">
        <v>547</v>
      </c>
      <c r="C11" s="953" t="s">
        <v>482</v>
      </c>
      <c r="D11" s="956" t="s">
        <v>895</v>
      </c>
      <c r="E11" s="957"/>
      <c r="F11" s="20" t="s">
        <v>267</v>
      </c>
      <c r="G11" s="242" t="s">
        <v>919</v>
      </c>
      <c r="H11" s="20">
        <v>1</v>
      </c>
      <c r="I11" s="232"/>
      <c r="J11" s="980">
        <f>VLOOKUP(D11,'Весь прайс лист'!B:E,4,FALSE)</f>
        <v>16900</v>
      </c>
      <c r="K11" s="977"/>
    </row>
    <row r="12" spans="1:11" s="7" customFormat="1" x14ac:dyDescent="0.3">
      <c r="A12" s="702"/>
      <c r="B12" s="753"/>
      <c r="C12" s="954"/>
      <c r="D12" s="958"/>
      <c r="E12" s="959"/>
      <c r="F12" s="21" t="s">
        <v>268</v>
      </c>
      <c r="G12" s="246" t="str">
        <f>VLOOKUP(F12,'Весь прайс лист'!$B$4:$E$430,2,FALSE)</f>
        <v>Рейка приводная SPIN, 3000мм SNA30</v>
      </c>
      <c r="H12" s="21">
        <v>1</v>
      </c>
      <c r="I12" s="235">
        <f>VLOOKUP(F12,'Весь прайс лист'!B:E,4,FALSE)</f>
        <v>9050</v>
      </c>
      <c r="J12" s="981"/>
      <c r="K12" s="979"/>
    </row>
    <row r="13" spans="1:11" s="7" customFormat="1" x14ac:dyDescent="0.3">
      <c r="A13" s="702"/>
      <c r="B13" s="753"/>
      <c r="C13" s="954"/>
      <c r="D13" s="958"/>
      <c r="E13" s="959"/>
      <c r="F13" s="21" t="s">
        <v>841</v>
      </c>
      <c r="G13" s="246" t="str">
        <f>VLOOKUP(F13,'Весь прайс лист'!$B$4:$E$430,2,FALSE)</f>
        <v>Приемник OXIBD с обратной связью</v>
      </c>
      <c r="H13" s="21">
        <v>1</v>
      </c>
      <c r="I13" s="235">
        <f>VLOOKUP(F13,'Весь прайс лист'!B:E,4,FALSE)</f>
        <v>3900</v>
      </c>
      <c r="J13" s="981"/>
      <c r="K13" s="979"/>
    </row>
    <row r="14" spans="1:11" s="7" customFormat="1" ht="15" thickBot="1" x14ac:dyDescent="0.35">
      <c r="A14" s="702"/>
      <c r="B14" s="753"/>
      <c r="C14" s="954"/>
      <c r="D14" s="958"/>
      <c r="E14" s="959"/>
      <c r="F14" s="22" t="s">
        <v>814</v>
      </c>
      <c r="G14" s="243" t="str">
        <f>VLOOKUP(F14,'Весь прайс лист'!$B$4:$E$430,2,FALSE)</f>
        <v>Пульт управления ERA ONE ON3EBD с обратной связью</v>
      </c>
      <c r="H14" s="22">
        <v>1</v>
      </c>
      <c r="I14" s="233">
        <f>VLOOKUP(F14,'Весь прайс лист'!B:E,4,FALSE)</f>
        <v>1890</v>
      </c>
      <c r="J14" s="982"/>
      <c r="K14" s="983"/>
    </row>
    <row r="15" spans="1:11" s="7" customFormat="1" x14ac:dyDescent="0.3">
      <c r="A15" s="702"/>
      <c r="B15" s="669" t="s">
        <v>484</v>
      </c>
      <c r="C15" s="670"/>
      <c r="D15" s="670"/>
      <c r="E15" s="882"/>
      <c r="F15" s="538" t="s">
        <v>669</v>
      </c>
      <c r="G15" s="18" t="str">
        <f>VLOOKUP(F15,'Весь прайс лист'!$B$4:$E$430,2,FALSE)</f>
        <v>Лампа сигнальная с антенной 12В/24В ELDC</v>
      </c>
      <c r="H15" s="9"/>
      <c r="I15" s="234">
        <f>VLOOKUP(F15,'Весь прайс лист'!B:E,4,FALSE)</f>
        <v>3150</v>
      </c>
      <c r="J15" s="554"/>
      <c r="K15" s="555"/>
    </row>
    <row r="16" spans="1:11" s="7" customFormat="1" x14ac:dyDescent="0.3">
      <c r="A16" s="702"/>
      <c r="B16" s="643"/>
      <c r="C16" s="644"/>
      <c r="D16" s="644"/>
      <c r="E16" s="859"/>
      <c r="F16" s="538" t="s">
        <v>6</v>
      </c>
      <c r="G16" s="18" t="str">
        <f>VLOOKUP(F16,'Весь прайс лист'!$B$4:$E$430,2,FALSE)</f>
        <v>Фотоэлементы Medium BlueBus EPMB</v>
      </c>
      <c r="H16" s="9"/>
      <c r="I16" s="234">
        <f>VLOOKUP(F16,'Весь прайс лист'!B:E,4,FALSE)</f>
        <v>4650</v>
      </c>
      <c r="J16" s="554"/>
      <c r="K16" s="555"/>
    </row>
    <row r="17" spans="1:11" s="7" customFormat="1" x14ac:dyDescent="0.3">
      <c r="A17" s="702"/>
      <c r="B17" s="643"/>
      <c r="C17" s="644"/>
      <c r="D17" s="644"/>
      <c r="E17" s="859"/>
      <c r="F17" s="539" t="s">
        <v>10</v>
      </c>
      <c r="G17" s="11" t="str">
        <f>VLOOKUP(F17,'Весь прайс лист'!$B$4:$E$430,2,FALSE)</f>
        <v>Аккумуляторная батарея PS124</v>
      </c>
      <c r="H17" s="3"/>
      <c r="I17" s="236">
        <f>VLOOKUP(F17,'Весь прайс лист'!B:E,4,FALSE)</f>
        <v>5950</v>
      </c>
      <c r="J17" s="554"/>
      <c r="K17" s="555"/>
    </row>
    <row r="18" spans="1:11" s="7" customFormat="1" x14ac:dyDescent="0.3">
      <c r="A18" s="702"/>
      <c r="B18" s="643"/>
      <c r="C18" s="644"/>
      <c r="D18" s="644"/>
      <c r="E18" s="859"/>
      <c r="F18" s="539" t="s">
        <v>269</v>
      </c>
      <c r="G18" s="11" t="str">
        <f>VLOOKUP(F18,'Весь прайс лист'!$B$4:$E$430,2,FALSE)</f>
        <v>Комплект для разблокировки тросом SPA2</v>
      </c>
      <c r="H18" s="3"/>
      <c r="I18" s="236">
        <f>VLOOKUP(F18,'Весь прайс лист'!B:E,4,FALSE)</f>
        <v>1600</v>
      </c>
      <c r="J18" s="554"/>
      <c r="K18" s="555"/>
    </row>
    <row r="19" spans="1:11" s="7" customFormat="1" ht="15" thickBot="1" x14ac:dyDescent="0.35">
      <c r="A19" s="703"/>
      <c r="B19" s="646"/>
      <c r="C19" s="647"/>
      <c r="D19" s="647"/>
      <c r="E19" s="860"/>
      <c r="F19" s="540" t="s">
        <v>57</v>
      </c>
      <c r="G19" s="16" t="str">
        <f>VLOOKUP(F19,'Весь прайс лист'!$B$4:$E$430,2,FALSE)</f>
        <v>Цифровой переключатель FLOR EDSW</v>
      </c>
      <c r="H19" s="8"/>
      <c r="I19" s="237">
        <f>VLOOKUP(F19,'Весь прайс лист'!B:E,4,FALSE)</f>
        <v>7400</v>
      </c>
      <c r="J19" s="556"/>
      <c r="K19" s="557"/>
    </row>
    <row r="20" spans="1:11" ht="24.75" customHeight="1" x14ac:dyDescent="0.3">
      <c r="A20" s="701" t="s">
        <v>266</v>
      </c>
      <c r="B20" s="752" t="s">
        <v>548</v>
      </c>
      <c r="C20" s="953" t="s">
        <v>482</v>
      </c>
      <c r="D20" s="956" t="s">
        <v>894</v>
      </c>
      <c r="E20" s="957"/>
      <c r="F20" s="20" t="s">
        <v>267</v>
      </c>
      <c r="G20" s="242" t="s">
        <v>919</v>
      </c>
      <c r="H20" s="20">
        <v>1</v>
      </c>
      <c r="I20" s="232"/>
      <c r="J20" s="980">
        <f>VLOOKUP(D20,'Весь прайс лист'!B:E,4,FALSE)</f>
        <v>18900</v>
      </c>
      <c r="K20" s="977"/>
    </row>
    <row r="21" spans="1:11" x14ac:dyDescent="0.3">
      <c r="A21" s="702"/>
      <c r="B21" s="753"/>
      <c r="C21" s="954"/>
      <c r="D21" s="958"/>
      <c r="E21" s="959"/>
      <c r="F21" s="21" t="s">
        <v>271</v>
      </c>
      <c r="G21" s="246" t="str">
        <f>VLOOKUP(F21,'Весь прайс лист'!$B$4:$E$430,2,FALSE)</f>
        <v>Рейка приводная SPIN, 4000мм SNA6</v>
      </c>
      <c r="H21" s="21">
        <v>1</v>
      </c>
      <c r="I21" s="235">
        <f>VLOOKUP(F21,'Весь прайс лист'!B:E,4,FALSE)</f>
        <v>10700</v>
      </c>
      <c r="J21" s="981"/>
      <c r="K21" s="979"/>
    </row>
    <row r="22" spans="1:11" x14ac:dyDescent="0.3">
      <c r="A22" s="702"/>
      <c r="B22" s="753"/>
      <c r="C22" s="954"/>
      <c r="D22" s="958"/>
      <c r="E22" s="959"/>
      <c r="F22" s="21" t="s">
        <v>841</v>
      </c>
      <c r="G22" s="246" t="str">
        <f>VLOOKUP(F22,'Весь прайс лист'!$B$4:$E$430,2,FALSE)</f>
        <v>Приемник OXIBD с обратной связью</v>
      </c>
      <c r="H22" s="21">
        <v>1</v>
      </c>
      <c r="I22" s="235">
        <f>VLOOKUP(F22,'Весь прайс лист'!B:E,4,FALSE)</f>
        <v>3900</v>
      </c>
      <c r="J22" s="981"/>
      <c r="K22" s="979"/>
    </row>
    <row r="23" spans="1:11" ht="15" thickBot="1" x14ac:dyDescent="0.35">
      <c r="A23" s="702"/>
      <c r="B23" s="753"/>
      <c r="C23" s="955"/>
      <c r="D23" s="964"/>
      <c r="E23" s="965"/>
      <c r="F23" s="22" t="s">
        <v>814</v>
      </c>
      <c r="G23" s="243" t="str">
        <f>VLOOKUP(F23,'Весь прайс лист'!$B$4:$E$430,2,FALSE)</f>
        <v>Пульт управления ERA ONE ON3EBD с обратной связью</v>
      </c>
      <c r="H23" s="22">
        <v>1</v>
      </c>
      <c r="I23" s="233">
        <f>VLOOKUP(F23,'Весь прайс лист'!B:E,4,FALSE)</f>
        <v>1890</v>
      </c>
      <c r="J23" s="982"/>
      <c r="K23" s="983"/>
    </row>
    <row r="24" spans="1:11" ht="15" customHeight="1" x14ac:dyDescent="0.3">
      <c r="A24" s="702"/>
      <c r="B24" s="669" t="s">
        <v>484</v>
      </c>
      <c r="C24" s="670"/>
      <c r="D24" s="670"/>
      <c r="E24" s="882"/>
      <c r="F24" s="9" t="s">
        <v>669</v>
      </c>
      <c r="G24" s="18" t="str">
        <f>VLOOKUP(F24,'Весь прайс лист'!$B$4:$E$430,2,FALSE)</f>
        <v>Лампа сигнальная с антенной 12В/24В ELDC</v>
      </c>
      <c r="H24" s="9"/>
      <c r="I24" s="234">
        <f>VLOOKUP(F24,'Весь прайс лист'!B:E,4,FALSE)</f>
        <v>3150</v>
      </c>
      <c r="J24" s="554"/>
      <c r="K24" s="555"/>
    </row>
    <row r="25" spans="1:11" ht="15" customHeight="1" x14ac:dyDescent="0.3">
      <c r="A25" s="702"/>
      <c r="B25" s="643"/>
      <c r="C25" s="644"/>
      <c r="D25" s="644"/>
      <c r="E25" s="859"/>
      <c r="F25" s="9" t="s">
        <v>6</v>
      </c>
      <c r="G25" s="18" t="str">
        <f>VLOOKUP(F25,'Весь прайс лист'!$B$4:$E$430,2,FALSE)</f>
        <v>Фотоэлементы Medium BlueBus EPMB</v>
      </c>
      <c r="H25" s="9"/>
      <c r="I25" s="234">
        <f>VLOOKUP(F25,'Весь прайс лист'!B:E,4,FALSE)</f>
        <v>4650</v>
      </c>
      <c r="J25" s="554"/>
      <c r="K25" s="555"/>
    </row>
    <row r="26" spans="1:11" s="7" customFormat="1" ht="15" customHeight="1" x14ac:dyDescent="0.3">
      <c r="A26" s="702"/>
      <c r="B26" s="643"/>
      <c r="C26" s="644"/>
      <c r="D26" s="644"/>
      <c r="E26" s="859"/>
      <c r="F26" s="9" t="s">
        <v>10</v>
      </c>
      <c r="G26" s="18" t="str">
        <f>VLOOKUP(F26,'Весь прайс лист'!$B$4:$E$430,2,FALSE)</f>
        <v>Аккумуляторная батарея PS124</v>
      </c>
      <c r="H26" s="9"/>
      <c r="I26" s="234">
        <f>VLOOKUP(F26,'Весь прайс лист'!B:E,4,FALSE)</f>
        <v>5950</v>
      </c>
      <c r="J26" s="554"/>
      <c r="K26" s="555"/>
    </row>
    <row r="27" spans="1:11" ht="15" customHeight="1" x14ac:dyDescent="0.3">
      <c r="A27" s="702"/>
      <c r="B27" s="643"/>
      <c r="C27" s="644"/>
      <c r="D27" s="644"/>
      <c r="E27" s="859"/>
      <c r="F27" s="3" t="s">
        <v>269</v>
      </c>
      <c r="G27" s="11" t="str">
        <f>VLOOKUP(F27,'Весь прайс лист'!$B$4:$E$430,2,FALSE)</f>
        <v>Комплект для разблокировки тросом SPA2</v>
      </c>
      <c r="H27" s="3"/>
      <c r="I27" s="236">
        <f>VLOOKUP(F27,'Весь прайс лист'!B:E,4,FALSE)</f>
        <v>1600</v>
      </c>
      <c r="J27" s="554"/>
      <c r="K27" s="555"/>
    </row>
    <row r="28" spans="1:11" ht="15.75" customHeight="1" thickBot="1" x14ac:dyDescent="0.35">
      <c r="A28" s="703"/>
      <c r="B28" s="646"/>
      <c r="C28" s="647"/>
      <c r="D28" s="647"/>
      <c r="E28" s="860"/>
      <c r="F28" s="8" t="s">
        <v>57</v>
      </c>
      <c r="G28" s="16" t="str">
        <f>VLOOKUP(F28,'Весь прайс лист'!$B$4:$E$430,2,FALSE)</f>
        <v>Цифровой переключатель FLOR EDSW</v>
      </c>
      <c r="H28" s="8"/>
      <c r="I28" s="237">
        <f>VLOOKUP(F28,'Весь прайс лист'!B:E,4,FALSE)</f>
        <v>7400</v>
      </c>
      <c r="J28" s="556"/>
      <c r="K28" s="557"/>
    </row>
    <row r="29" spans="1:11" s="7" customFormat="1" ht="24" customHeight="1" x14ac:dyDescent="0.3">
      <c r="A29" s="701" t="s">
        <v>266</v>
      </c>
      <c r="B29" s="752" t="s">
        <v>664</v>
      </c>
      <c r="C29" s="953" t="s">
        <v>482</v>
      </c>
      <c r="D29" s="956" t="s">
        <v>902</v>
      </c>
      <c r="E29" s="957"/>
      <c r="F29" s="20" t="s">
        <v>272</v>
      </c>
      <c r="G29" s="242" t="str">
        <f>VLOOKUP(F29,'Весь прайс лист'!$B$4:$E$430,2,FALSE)</f>
        <v>Привод для секционных ворот SN6041</v>
      </c>
      <c r="H29" s="20">
        <v>1</v>
      </c>
      <c r="I29" s="232">
        <f>VLOOKUP(F29,'Весь прайс лист'!B:E,4,FALSE)</f>
        <v>20450</v>
      </c>
      <c r="J29" s="980">
        <f>VLOOKUP(D29,'Весь прайс лист'!B:E,4,FALSE)</f>
        <v>28900</v>
      </c>
      <c r="K29" s="977"/>
    </row>
    <row r="30" spans="1:11" s="7" customFormat="1" x14ac:dyDescent="0.3">
      <c r="A30" s="702"/>
      <c r="B30" s="753"/>
      <c r="C30" s="954"/>
      <c r="D30" s="958"/>
      <c r="E30" s="959"/>
      <c r="F30" s="21" t="s">
        <v>271</v>
      </c>
      <c r="G30" s="246" t="str">
        <f>VLOOKUP(F30,'Весь прайс лист'!$B$4:$E$430,2,FALSE)</f>
        <v>Рейка приводная SPIN, 4000мм SNA6</v>
      </c>
      <c r="H30" s="21">
        <v>1</v>
      </c>
      <c r="I30" s="235">
        <f>VLOOKUP(F30,'Весь прайс лист'!B:E,4,FALSE)</f>
        <v>10700</v>
      </c>
      <c r="J30" s="981"/>
      <c r="K30" s="979"/>
    </row>
    <row r="31" spans="1:11" s="7" customFormat="1" x14ac:dyDescent="0.3">
      <c r="A31" s="702"/>
      <c r="B31" s="753"/>
      <c r="C31" s="954"/>
      <c r="D31" s="958"/>
      <c r="E31" s="959"/>
      <c r="F31" s="21" t="s">
        <v>841</v>
      </c>
      <c r="G31" s="246" t="str">
        <f>VLOOKUP(F31,'Весь прайс лист'!$B$4:$E$430,2,FALSE)</f>
        <v>Приемник OXIBD с обратной связью</v>
      </c>
      <c r="H31" s="21">
        <v>1</v>
      </c>
      <c r="I31" s="235">
        <f>VLOOKUP(F31,'Весь прайс лист'!B:E,4,FALSE)</f>
        <v>3900</v>
      </c>
      <c r="J31" s="981"/>
      <c r="K31" s="979"/>
    </row>
    <row r="32" spans="1:11" s="7" customFormat="1" ht="15" thickBot="1" x14ac:dyDescent="0.35">
      <c r="A32" s="702"/>
      <c r="B32" s="754"/>
      <c r="C32" s="955"/>
      <c r="D32" s="964"/>
      <c r="E32" s="965"/>
      <c r="F32" s="22" t="s">
        <v>814</v>
      </c>
      <c r="G32" s="243" t="str">
        <f>VLOOKUP(F32,'Весь прайс лист'!$B$4:$E$430,2,FALSE)</f>
        <v>Пульт управления ERA ONE ON3EBD с обратной связью</v>
      </c>
      <c r="H32" s="22">
        <v>1</v>
      </c>
      <c r="I32" s="233">
        <f>VLOOKUP(F32,'Весь прайс лист'!B:E,4,FALSE)</f>
        <v>1890</v>
      </c>
      <c r="J32" s="982"/>
      <c r="K32" s="983"/>
    </row>
    <row r="33" spans="1:11" s="7" customFormat="1" x14ac:dyDescent="0.3">
      <c r="A33" s="702"/>
      <c r="B33" s="643" t="s">
        <v>484</v>
      </c>
      <c r="C33" s="644"/>
      <c r="D33" s="644"/>
      <c r="E33" s="644"/>
      <c r="F33" s="9" t="s">
        <v>669</v>
      </c>
      <c r="G33" s="18" t="str">
        <f>VLOOKUP(F33,'Весь прайс лист'!$B$4:$E$430,2,FALSE)</f>
        <v>Лампа сигнальная с антенной 12В/24В ELDC</v>
      </c>
      <c r="H33" s="9"/>
      <c r="I33" s="234">
        <f>VLOOKUP(F33,'Весь прайс лист'!B:E,4,FALSE)</f>
        <v>3150</v>
      </c>
      <c r="J33" s="554"/>
      <c r="K33" s="555"/>
    </row>
    <row r="34" spans="1:11" s="7" customFormat="1" x14ac:dyDescent="0.3">
      <c r="A34" s="702"/>
      <c r="B34" s="643"/>
      <c r="C34" s="644"/>
      <c r="D34" s="644"/>
      <c r="E34" s="644"/>
      <c r="F34" s="9" t="s">
        <v>6</v>
      </c>
      <c r="G34" s="18" t="str">
        <f>VLOOKUP(F34,'Весь прайс лист'!$B$4:$E$430,2,FALSE)</f>
        <v>Фотоэлементы Medium BlueBus EPMB</v>
      </c>
      <c r="H34" s="9"/>
      <c r="I34" s="234">
        <f>VLOOKUP(F34,'Весь прайс лист'!B:E,4,FALSE)</f>
        <v>4650</v>
      </c>
      <c r="J34" s="554"/>
      <c r="K34" s="555"/>
    </row>
    <row r="35" spans="1:11" s="7" customFormat="1" x14ac:dyDescent="0.3">
      <c r="A35" s="702"/>
      <c r="B35" s="643"/>
      <c r="C35" s="644"/>
      <c r="D35" s="644"/>
      <c r="E35" s="644"/>
      <c r="F35" s="3" t="s">
        <v>10</v>
      </c>
      <c r="G35" s="11" t="str">
        <f>VLOOKUP(F35,'Весь прайс лист'!$B$4:$E$430,2,FALSE)</f>
        <v>Аккумуляторная батарея PS124</v>
      </c>
      <c r="H35" s="3"/>
      <c r="I35" s="236">
        <f>VLOOKUP(F35,'Весь прайс лист'!B:E,4,FALSE)</f>
        <v>5950</v>
      </c>
      <c r="J35" s="554"/>
      <c r="K35" s="555"/>
    </row>
    <row r="36" spans="1:11" s="7" customFormat="1" x14ac:dyDescent="0.3">
      <c r="A36" s="702"/>
      <c r="B36" s="643"/>
      <c r="C36" s="644"/>
      <c r="D36" s="644"/>
      <c r="E36" s="644"/>
      <c r="F36" s="3" t="s">
        <v>269</v>
      </c>
      <c r="G36" s="11" t="str">
        <f>VLOOKUP(F36,'Весь прайс лист'!$B$4:$E$430,2,FALSE)</f>
        <v>Комплект для разблокировки тросом SPA2</v>
      </c>
      <c r="H36" s="3"/>
      <c r="I36" s="236">
        <f>VLOOKUP(F36,'Весь прайс лист'!B:E,4,FALSE)</f>
        <v>1600</v>
      </c>
      <c r="J36" s="554"/>
      <c r="K36" s="555"/>
    </row>
    <row r="37" spans="1:11" s="7" customFormat="1" ht="15" thickBot="1" x14ac:dyDescent="0.35">
      <c r="A37" s="703"/>
      <c r="B37" s="646"/>
      <c r="C37" s="647"/>
      <c r="D37" s="647"/>
      <c r="E37" s="647"/>
      <c r="F37" s="8" t="s">
        <v>57</v>
      </c>
      <c r="G37" s="16" t="str">
        <f>VLOOKUP(F37,'Весь прайс лист'!$B$4:$E$430,2,FALSE)</f>
        <v>Цифровой переключатель FLOR EDSW</v>
      </c>
      <c r="H37" s="8"/>
      <c r="I37" s="237">
        <f>VLOOKUP(F37,'Весь прайс лист'!B:E,4,FALSE)</f>
        <v>7400</v>
      </c>
      <c r="J37" s="556"/>
      <c r="K37" s="557"/>
    </row>
    <row r="38" spans="1:11" s="7" customFormat="1" ht="25.5" customHeight="1" x14ac:dyDescent="0.3">
      <c r="A38" s="701" t="s">
        <v>262</v>
      </c>
      <c r="B38" s="752" t="s">
        <v>525</v>
      </c>
      <c r="C38" s="951" t="s">
        <v>481</v>
      </c>
      <c r="D38" s="939" t="s">
        <v>917</v>
      </c>
      <c r="E38" s="940"/>
      <c r="F38" s="324" t="s">
        <v>273</v>
      </c>
      <c r="G38" s="325" t="str">
        <f>VLOOKUP(F38,'Весь прайс лист'!$B$4:$E$430,2,FALSE)</f>
        <v>Привод для секционных ворот SO2000</v>
      </c>
      <c r="H38" s="324">
        <v>1</v>
      </c>
      <c r="I38" s="326">
        <f>VLOOKUP(F38,'Весь прайс лист'!B:E,4,FALSE)</f>
        <v>35400</v>
      </c>
      <c r="J38" s="945">
        <f>VLOOKUP(D38,'Весь прайс лист'!B:E,4,FALSE)</f>
        <v>38900</v>
      </c>
      <c r="K38" s="946"/>
    </row>
    <row r="39" spans="1:11" s="7" customFormat="1" ht="15" customHeight="1" x14ac:dyDescent="0.3">
      <c r="A39" s="702"/>
      <c r="B39" s="753"/>
      <c r="C39" s="665"/>
      <c r="D39" s="941"/>
      <c r="E39" s="942"/>
      <c r="F39" s="318" t="s">
        <v>841</v>
      </c>
      <c r="G39" s="319" t="str">
        <f>VLOOKUP(F39,'Весь прайс лист'!$B$4:$E$430,2,FALSE)</f>
        <v>Приемник OXIBD с обратной связью</v>
      </c>
      <c r="H39" s="318">
        <v>1</v>
      </c>
      <c r="I39" s="320">
        <f>VLOOKUP(F39,'Весь прайс лист'!B:E,4,FALSE)</f>
        <v>3900</v>
      </c>
      <c r="J39" s="947"/>
      <c r="K39" s="948"/>
    </row>
    <row r="40" spans="1:11" s="7" customFormat="1" ht="15.75" customHeight="1" thickBot="1" x14ac:dyDescent="0.35">
      <c r="A40" s="702"/>
      <c r="B40" s="754"/>
      <c r="C40" s="666"/>
      <c r="D40" s="943"/>
      <c r="E40" s="944"/>
      <c r="F40" s="321" t="s">
        <v>814</v>
      </c>
      <c r="G40" s="322" t="str">
        <f>VLOOKUP(F40,'Весь прайс лист'!$B$4:$E$430,2,FALSE)</f>
        <v>Пульт управления ERA ONE ON3EBD с обратной связью</v>
      </c>
      <c r="H40" s="321">
        <v>1</v>
      </c>
      <c r="I40" s="323">
        <f>VLOOKUP(F40,'Весь прайс лист'!B:E,4,FALSE)</f>
        <v>1890</v>
      </c>
      <c r="J40" s="949"/>
      <c r="K40" s="950"/>
    </row>
    <row r="41" spans="1:11" s="7" customFormat="1" x14ac:dyDescent="0.3">
      <c r="A41" s="702"/>
      <c r="B41" s="643" t="s">
        <v>483</v>
      </c>
      <c r="C41" s="644"/>
      <c r="D41" s="644"/>
      <c r="E41" s="859"/>
      <c r="F41" s="9" t="s">
        <v>669</v>
      </c>
      <c r="G41" s="18" t="str">
        <f>VLOOKUP(F41,'Весь прайс лист'!$B$4:$E$430,2,FALSE)</f>
        <v>Лампа сигнальная с антенной 12В/24В ELDC</v>
      </c>
      <c r="H41" s="9"/>
      <c r="I41" s="234">
        <f>VLOOKUP(F41,'Весь прайс лист'!B:E,4,FALSE)</f>
        <v>3150</v>
      </c>
      <c r="J41" s="554"/>
      <c r="K41" s="555"/>
    </row>
    <row r="42" spans="1:11" s="7" customFormat="1" ht="15" thickBot="1" x14ac:dyDescent="0.35">
      <c r="A42" s="703"/>
      <c r="B42" s="646"/>
      <c r="C42" s="647"/>
      <c r="D42" s="647"/>
      <c r="E42" s="860"/>
      <c r="F42" s="8" t="s">
        <v>57</v>
      </c>
      <c r="G42" s="16" t="str">
        <f>VLOOKUP(F42,'Весь прайс лист'!$B$4:$E$430,2,FALSE)</f>
        <v>Цифровой переключатель FLOR EDSW</v>
      </c>
      <c r="H42" s="8"/>
      <c r="I42" s="237">
        <f>VLOOKUP(F42,'Весь прайс лист'!B:E,4,FALSE)</f>
        <v>7400</v>
      </c>
      <c r="J42" s="556"/>
      <c r="K42" s="557"/>
    </row>
    <row r="43" spans="1:11" s="7" customFormat="1" ht="23.25" customHeight="1" x14ac:dyDescent="0.3">
      <c r="A43" s="701" t="s">
        <v>1687</v>
      </c>
      <c r="B43" s="752" t="s">
        <v>764</v>
      </c>
      <c r="C43" s="951" t="s">
        <v>482</v>
      </c>
      <c r="D43" s="605" t="s">
        <v>1681</v>
      </c>
      <c r="E43" s="606"/>
      <c r="F43" s="377" t="s">
        <v>279</v>
      </c>
      <c r="G43" s="376" t="str">
        <f>VLOOKUP(F43,'Весь прайс лист'!$B$4:$E$430,2,FALSE)</f>
        <v>Привод для секционных ворот SU2000</v>
      </c>
      <c r="H43" s="377">
        <v>1</v>
      </c>
      <c r="I43" s="378">
        <f>VLOOKUP(F43,'Весь прайс лист'!B:E,4,FALSE)</f>
        <v>29450</v>
      </c>
      <c r="J43" s="935">
        <f>VLOOKUP(D43,'Весь прайс лист'!B:E,4,FALSE)</f>
        <v>44900</v>
      </c>
      <c r="K43" s="936"/>
    </row>
    <row r="44" spans="1:11" s="7" customFormat="1" ht="15" thickBot="1" x14ac:dyDescent="0.35">
      <c r="A44" s="702"/>
      <c r="B44" s="754"/>
      <c r="C44" s="952"/>
      <c r="D44" s="609"/>
      <c r="E44" s="610"/>
      <c r="F44" s="330" t="s">
        <v>798</v>
      </c>
      <c r="G44" s="330" t="str">
        <f>VLOOKUP(F44,'Весь прайс лист'!$B$4:$E$430,2,FALSE)</f>
        <v>Блок управления DPRO924</v>
      </c>
      <c r="H44" s="330">
        <v>1</v>
      </c>
      <c r="I44" s="330">
        <f>VLOOKUP(F44,'Весь прайс лист'!B:E,4,FALSE)</f>
        <v>14800</v>
      </c>
      <c r="J44" s="937"/>
      <c r="K44" s="938"/>
    </row>
    <row r="45" spans="1:11" ht="18" x14ac:dyDescent="0.3">
      <c r="A45" s="702"/>
      <c r="B45" s="643" t="s">
        <v>483</v>
      </c>
      <c r="C45" s="644"/>
      <c r="D45" s="644"/>
      <c r="E45" s="644"/>
      <c r="F45" s="9" t="s">
        <v>669</v>
      </c>
      <c r="G45" s="18" t="str">
        <f>VLOOKUP(F45,'Весь прайс лист'!$B$4:$E$430,2,FALSE)</f>
        <v>Лампа сигнальная с антенной 12В/24В ELDC</v>
      </c>
      <c r="H45" s="9"/>
      <c r="I45" s="234">
        <f>VLOOKUP(F45,'Весь прайс лист'!B:E,4,FALSE)</f>
        <v>3150</v>
      </c>
      <c r="J45" s="558"/>
      <c r="K45" s="559"/>
    </row>
    <row r="46" spans="1:11" s="7" customFormat="1" ht="18" x14ac:dyDescent="0.3">
      <c r="A46" s="702"/>
      <c r="B46" s="643"/>
      <c r="C46" s="644"/>
      <c r="D46" s="644"/>
      <c r="E46" s="644"/>
      <c r="F46" s="9" t="s">
        <v>9</v>
      </c>
      <c r="G46" s="18" t="str">
        <f>VLOOKUP(F46,'Весь прайс лист'!$B$4:$E$430,2,FALSE)</f>
        <v>Переключатель замковый с механизмом разблокировки KIO</v>
      </c>
      <c r="H46" s="9"/>
      <c r="I46" s="234">
        <f>VLOOKUP(F46,'Весь прайс лист'!B:E,4,FALSE)</f>
        <v>4800</v>
      </c>
      <c r="J46" s="558"/>
      <c r="K46" s="559"/>
    </row>
    <row r="47" spans="1:11" s="7" customFormat="1" ht="18" x14ac:dyDescent="0.3">
      <c r="A47" s="702"/>
      <c r="B47" s="643"/>
      <c r="C47" s="644"/>
      <c r="D47" s="644"/>
      <c r="E47" s="644"/>
      <c r="F47" s="9" t="s">
        <v>8</v>
      </c>
      <c r="G47" s="18" t="str">
        <f>VLOOKUP(F47,'Весь прайс лист'!$B$4:$E$430,2,FALSE)</f>
        <v>Металлический трос разблокировки для KIO KA1</v>
      </c>
      <c r="H47" s="9"/>
      <c r="I47" s="234">
        <f>VLOOKUP(F47,'Весь прайс лист'!B:E,4,FALSE)</f>
        <v>1450</v>
      </c>
      <c r="J47" s="558"/>
      <c r="K47" s="559"/>
    </row>
    <row r="48" spans="1:11" ht="18.600000000000001" thickBot="1" x14ac:dyDescent="0.35">
      <c r="A48" s="703"/>
      <c r="B48" s="646"/>
      <c r="C48" s="647"/>
      <c r="D48" s="647"/>
      <c r="E48" s="647"/>
      <c r="F48" s="8" t="s">
        <v>57</v>
      </c>
      <c r="G48" s="16" t="str">
        <f>VLOOKUP(F48,'Весь прайс лист'!$B$4:$E$430,2,FALSE)</f>
        <v>Цифровой переключатель FLOR EDSW</v>
      </c>
      <c r="H48" s="8"/>
      <c r="I48" s="237">
        <f>VLOOKUP(F48,'Весь прайс лист'!B:E,4,FALSE)</f>
        <v>7400</v>
      </c>
      <c r="J48" s="560"/>
      <c r="K48" s="561"/>
    </row>
    <row r="49" spans="1:11" s="7" customFormat="1" ht="32.25" customHeight="1" x14ac:dyDescent="0.3">
      <c r="A49" s="701" t="s">
        <v>1687</v>
      </c>
      <c r="B49" s="752" t="s">
        <v>763</v>
      </c>
      <c r="C49" s="951" t="s">
        <v>482</v>
      </c>
      <c r="D49" s="605" t="s">
        <v>1682</v>
      </c>
      <c r="E49" s="606"/>
      <c r="F49" s="377" t="s">
        <v>278</v>
      </c>
      <c r="G49" s="376" t="str">
        <f>VLOOKUP(F49,'Весь прайс лист'!$B$4:$E$430,2,FALSE)</f>
        <v>Привод для секционных ворот SU2000V</v>
      </c>
      <c r="H49" s="377">
        <v>1</v>
      </c>
      <c r="I49" s="378">
        <f>VLOOKUP(F49,'Весь прайс лист'!B:E,4,FALSE)</f>
        <v>30600</v>
      </c>
      <c r="J49" s="935">
        <f>VLOOKUP(D49,'Весь прайс лист'!B:E,4,FALSE)</f>
        <v>46900</v>
      </c>
      <c r="K49" s="936"/>
    </row>
    <row r="50" spans="1:11" s="7" customFormat="1" ht="27.75" customHeight="1" thickBot="1" x14ac:dyDescent="0.35">
      <c r="A50" s="702"/>
      <c r="B50" s="754"/>
      <c r="C50" s="952"/>
      <c r="D50" s="609"/>
      <c r="E50" s="610"/>
      <c r="F50" s="330" t="s">
        <v>798</v>
      </c>
      <c r="G50" s="330" t="str">
        <f>VLOOKUP(F50,'Весь прайс лист'!$B$4:$E$430,2,FALSE)</f>
        <v>Блок управления DPRO924</v>
      </c>
      <c r="H50" s="330">
        <v>1</v>
      </c>
      <c r="I50" s="330">
        <f>VLOOKUP(F50,'Весь прайс лист'!B:E,4,FALSE)</f>
        <v>14800</v>
      </c>
      <c r="J50" s="937"/>
      <c r="K50" s="938"/>
    </row>
    <row r="51" spans="1:11" s="7" customFormat="1" x14ac:dyDescent="0.3">
      <c r="A51" s="702"/>
      <c r="B51" s="643" t="s">
        <v>483</v>
      </c>
      <c r="C51" s="644"/>
      <c r="D51" s="644"/>
      <c r="E51" s="644"/>
      <c r="F51" s="9" t="s">
        <v>669</v>
      </c>
      <c r="G51" s="18" t="str">
        <f>VLOOKUP(F51,'Весь прайс лист'!$B$4:$E$430,2,FALSE)</f>
        <v>Лампа сигнальная с антенной 12В/24В ELDC</v>
      </c>
      <c r="H51" s="9"/>
      <c r="I51" s="234">
        <f>VLOOKUP(F51,'Весь прайс лист'!B:E,4,FALSE)</f>
        <v>3150</v>
      </c>
      <c r="J51" s="554"/>
      <c r="K51" s="555"/>
    </row>
    <row r="52" spans="1:11" s="7" customFormat="1" x14ac:dyDescent="0.3">
      <c r="A52" s="702"/>
      <c r="B52" s="643"/>
      <c r="C52" s="644"/>
      <c r="D52" s="644"/>
      <c r="E52" s="644"/>
      <c r="F52" s="9" t="s">
        <v>9</v>
      </c>
      <c r="G52" s="18" t="str">
        <f>VLOOKUP(F52,'Весь прайс лист'!$B$4:$E$430,2,FALSE)</f>
        <v>Переключатель замковый с механизмом разблокировки KIO</v>
      </c>
      <c r="H52" s="9"/>
      <c r="I52" s="234">
        <f>VLOOKUP(F52,'Весь прайс лист'!B:E,4,FALSE)</f>
        <v>4800</v>
      </c>
      <c r="J52" s="554"/>
      <c r="K52" s="555"/>
    </row>
    <row r="53" spans="1:11" s="7" customFormat="1" x14ac:dyDescent="0.3">
      <c r="A53" s="702"/>
      <c r="B53" s="643"/>
      <c r="C53" s="644"/>
      <c r="D53" s="644"/>
      <c r="E53" s="644"/>
      <c r="F53" s="9" t="s">
        <v>8</v>
      </c>
      <c r="G53" s="18" t="str">
        <f>VLOOKUP(F53,'Весь прайс лист'!$B$4:$E$430,2,FALSE)</f>
        <v>Металлический трос разблокировки для KIO KA1</v>
      </c>
      <c r="H53" s="9"/>
      <c r="I53" s="234">
        <f>VLOOKUP(F53,'Весь прайс лист'!B:E,4,FALSE)</f>
        <v>1450</v>
      </c>
      <c r="J53" s="554"/>
      <c r="K53" s="555"/>
    </row>
    <row r="54" spans="1:11" s="7" customFormat="1" ht="15" thickBot="1" x14ac:dyDescent="0.35">
      <c r="A54" s="703"/>
      <c r="B54" s="646"/>
      <c r="C54" s="647"/>
      <c r="D54" s="647"/>
      <c r="E54" s="647"/>
      <c r="F54" s="8" t="s">
        <v>57</v>
      </c>
      <c r="G54" s="16" t="str">
        <f>VLOOKUP(F54,'Весь прайс лист'!$B$4:$E$430,2,FALSE)</f>
        <v>Цифровой переключатель FLOR EDSW</v>
      </c>
      <c r="H54" s="8"/>
      <c r="I54" s="237">
        <f>VLOOKUP(F54,'Весь прайс лист'!B:E,4,FALSE)</f>
        <v>7400</v>
      </c>
      <c r="J54" s="556"/>
      <c r="K54" s="557"/>
    </row>
    <row r="55" spans="1:11" s="7" customFormat="1" ht="37.5" customHeight="1" x14ac:dyDescent="0.3">
      <c r="A55" s="701" t="s">
        <v>1687</v>
      </c>
      <c r="B55" s="752" t="s">
        <v>1680</v>
      </c>
      <c r="C55" s="951" t="s">
        <v>482</v>
      </c>
      <c r="D55" s="605" t="s">
        <v>1683</v>
      </c>
      <c r="E55" s="606"/>
      <c r="F55" s="377" t="s">
        <v>274</v>
      </c>
      <c r="G55" s="376" t="str">
        <f>VLOOKUP(F55,'Весь прайс лист'!$B$4:$E$430,2,FALSE)</f>
        <v>Привод для секционных ворот SU2000VV</v>
      </c>
      <c r="H55" s="377">
        <v>1</v>
      </c>
      <c r="I55" s="378">
        <f>VLOOKUP(F55,'Весь прайс лист'!B:E,4,FALSE)</f>
        <v>31700</v>
      </c>
      <c r="J55" s="935">
        <f>VLOOKUP(D55,'Весь прайс лист'!B:E,4,FALSE)</f>
        <v>48900</v>
      </c>
      <c r="K55" s="936"/>
    </row>
    <row r="56" spans="1:11" s="7" customFormat="1" ht="15" thickBot="1" x14ac:dyDescent="0.35">
      <c r="A56" s="702"/>
      <c r="B56" s="754"/>
      <c r="C56" s="952"/>
      <c r="D56" s="609"/>
      <c r="E56" s="610"/>
      <c r="F56" s="330" t="s">
        <v>798</v>
      </c>
      <c r="G56" s="330" t="str">
        <f>VLOOKUP(F56,'Весь прайс лист'!$B$4:$E$430,2,FALSE)</f>
        <v>Блок управления DPRO924</v>
      </c>
      <c r="H56" s="330">
        <v>1</v>
      </c>
      <c r="I56" s="330">
        <f>VLOOKUP(F56,'Весь прайс лист'!B:E,4,FALSE)</f>
        <v>14800</v>
      </c>
      <c r="J56" s="937"/>
      <c r="K56" s="938"/>
    </row>
    <row r="57" spans="1:11" s="7" customFormat="1" x14ac:dyDescent="0.3">
      <c r="A57" s="702"/>
      <c r="B57" s="643" t="s">
        <v>483</v>
      </c>
      <c r="C57" s="644"/>
      <c r="D57" s="644"/>
      <c r="E57" s="644"/>
      <c r="F57" s="9" t="s">
        <v>669</v>
      </c>
      <c r="G57" s="18" t="str">
        <f>VLOOKUP(F57,'Весь прайс лист'!$B$4:$E$430,2,FALSE)</f>
        <v>Лампа сигнальная с антенной 12В/24В ELDC</v>
      </c>
      <c r="H57" s="9"/>
      <c r="I57" s="234">
        <f>VLOOKUP(F57,'Весь прайс лист'!B:E,4,FALSE)</f>
        <v>3150</v>
      </c>
      <c r="J57" s="244"/>
      <c r="K57" s="245"/>
    </row>
    <row r="58" spans="1:11" s="7" customFormat="1" x14ac:dyDescent="0.3">
      <c r="A58" s="702"/>
      <c r="B58" s="643"/>
      <c r="C58" s="644"/>
      <c r="D58" s="644"/>
      <c r="E58" s="644"/>
      <c r="F58" s="9" t="s">
        <v>9</v>
      </c>
      <c r="G58" s="18" t="str">
        <f>VLOOKUP(F58,'Весь прайс лист'!$B$4:$E$430,2,FALSE)</f>
        <v>Переключатель замковый с механизмом разблокировки KIO</v>
      </c>
      <c r="H58" s="9"/>
      <c r="I58" s="234">
        <f>VLOOKUP(F58,'Весь прайс лист'!B:E,4,FALSE)</f>
        <v>4800</v>
      </c>
      <c r="J58" s="244"/>
      <c r="K58" s="245"/>
    </row>
    <row r="59" spans="1:11" s="7" customFormat="1" x14ac:dyDescent="0.3">
      <c r="A59" s="702"/>
      <c r="B59" s="643"/>
      <c r="C59" s="644"/>
      <c r="D59" s="644"/>
      <c r="E59" s="644"/>
      <c r="F59" s="9" t="s">
        <v>8</v>
      </c>
      <c r="G59" s="18" t="str">
        <f>VLOOKUP(F59,'Весь прайс лист'!$B$4:$E$430,2,FALSE)</f>
        <v>Металлический трос разблокировки для KIO KA1</v>
      </c>
      <c r="H59" s="9"/>
      <c r="I59" s="234">
        <f>VLOOKUP(F59,'Весь прайс лист'!B:E,4,FALSE)</f>
        <v>1450</v>
      </c>
      <c r="J59" s="244"/>
      <c r="K59" s="245"/>
    </row>
    <row r="60" spans="1:11" s="7" customFormat="1" ht="15" thickBot="1" x14ac:dyDescent="0.35">
      <c r="A60" s="703"/>
      <c r="B60" s="646"/>
      <c r="C60" s="647"/>
      <c r="D60" s="647"/>
      <c r="E60" s="647"/>
      <c r="F60" s="8" t="s">
        <v>57</v>
      </c>
      <c r="G60" s="16" t="str">
        <f>VLOOKUP(F60,'Весь прайс лист'!$B$4:$E$430,2,FALSE)</f>
        <v>Цифровой переключатель FLOR EDSW</v>
      </c>
      <c r="H60" s="8"/>
      <c r="I60" s="237">
        <f>VLOOKUP(F60,'Весь прайс лист'!B:E,4,FALSE)</f>
        <v>7400</v>
      </c>
      <c r="J60" s="247"/>
      <c r="K60" s="248"/>
    </row>
    <row r="61" spans="1:11" s="7" customFormat="1" ht="24" x14ac:dyDescent="0.3">
      <c r="A61" s="701" t="s">
        <v>864</v>
      </c>
      <c r="B61" s="990" t="s">
        <v>936</v>
      </c>
      <c r="C61" s="951" t="s">
        <v>482</v>
      </c>
      <c r="D61" s="993" t="s">
        <v>854</v>
      </c>
      <c r="E61" s="994"/>
      <c r="F61" s="375" t="s">
        <v>865</v>
      </c>
      <c r="G61" s="376" t="str">
        <f>VLOOKUP(F61,'Весь прайс лист'!$B$4:$E$430,2,FALSE)</f>
        <v>Привод для промышленных секционных ворот SWN-70-20 (230 В, 70 Нм, 20 об.мин, вал 25,4 мм, цепь аварийного подъема 10м, IP54)</v>
      </c>
      <c r="H61" s="377">
        <v>1</v>
      </c>
      <c r="I61" s="378">
        <f>VLOOKUP(F61,'Весь прайс лист'!B:E,4,FALSE)</f>
        <v>43500</v>
      </c>
      <c r="J61" s="1005">
        <f>VLOOKUP(D61,'Весь прайс лист'!B:E,4,FALSE)</f>
        <v>49900</v>
      </c>
      <c r="K61" s="1006"/>
    </row>
    <row r="62" spans="1:11" s="7" customFormat="1" ht="24" x14ac:dyDescent="0.3">
      <c r="A62" s="702"/>
      <c r="B62" s="991"/>
      <c r="C62" s="665"/>
      <c r="D62" s="995"/>
      <c r="E62" s="996"/>
      <c r="F62" s="64" t="s">
        <v>964</v>
      </c>
      <c r="G62" s="328" t="s">
        <v>1110</v>
      </c>
      <c r="H62" s="327">
        <v>1</v>
      </c>
      <c r="I62" s="329"/>
      <c r="J62" s="1007"/>
      <c r="K62" s="1008"/>
    </row>
    <row r="63" spans="1:11" s="7" customFormat="1" ht="15" thickBot="1" x14ac:dyDescent="0.35">
      <c r="A63" s="702"/>
      <c r="B63" s="992"/>
      <c r="C63" s="666"/>
      <c r="D63" s="997"/>
      <c r="E63" s="998"/>
      <c r="F63" s="35" t="s">
        <v>867</v>
      </c>
      <c r="G63" s="431" t="str">
        <f>VLOOKUP(F63,'Весь прайс лист'!$B$4:$E$430,2,FALSE)</f>
        <v xml:space="preserve">Блок управления D-PRO Action для однофазного двигателя привода 230В , 2,2 кВт, IP65 </v>
      </c>
      <c r="H63" s="432">
        <v>1</v>
      </c>
      <c r="I63" s="152">
        <f>VLOOKUP(F63,'Весь прайс лист'!B:E,4,FALSE)</f>
        <v>13000</v>
      </c>
      <c r="J63" s="1009"/>
      <c r="K63" s="1010"/>
    </row>
    <row r="64" spans="1:11" s="7" customFormat="1" ht="24" x14ac:dyDescent="0.3">
      <c r="A64" s="702"/>
      <c r="B64" s="643" t="s">
        <v>484</v>
      </c>
      <c r="C64" s="644"/>
      <c r="D64" s="644"/>
      <c r="E64" s="644"/>
      <c r="F64" s="9" t="s">
        <v>896</v>
      </c>
      <c r="G64" s="430" t="str">
        <f>VLOOKUP(F64,'Весь прайс лист'!$B$4:$E$430,2,FALSE)</f>
        <v>Оптические сенсоры безопасности для установки в демпфер нижней панели ворот (с кабелем длиной 10,5 м)</v>
      </c>
      <c r="H64" s="9"/>
      <c r="I64" s="9">
        <f>VLOOKUP(F64,'Весь прайс лист'!B:E,4,FALSE)</f>
        <v>7000</v>
      </c>
      <c r="J64" s="314"/>
      <c r="K64" s="315"/>
    </row>
    <row r="65" spans="1:11" s="7" customFormat="1" ht="24" x14ac:dyDescent="0.3">
      <c r="A65" s="702"/>
      <c r="B65" s="643"/>
      <c r="C65" s="644"/>
      <c r="D65" s="644"/>
      <c r="E65" s="644"/>
      <c r="F65" s="429" t="s">
        <v>899</v>
      </c>
      <c r="G65" s="18" t="str">
        <f>VLOOKUP(F65,'Весь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65" s="9"/>
      <c r="I65" s="234">
        <f>VLOOKUP(F65,'Весь прайс лист'!B:E,4,FALSE)</f>
        <v>2700</v>
      </c>
      <c r="J65" s="314"/>
      <c r="K65" s="315"/>
    </row>
    <row r="66" spans="1:11" s="7" customFormat="1" ht="15" thickBot="1" x14ac:dyDescent="0.35">
      <c r="A66" s="702"/>
      <c r="B66" s="643"/>
      <c r="C66" s="644"/>
      <c r="D66" s="644"/>
      <c r="E66" s="644"/>
      <c r="F66" s="429" t="s">
        <v>897</v>
      </c>
      <c r="G66" s="18" t="str">
        <f>VLOOKUP(F66,'Весь прайс лист'!$B$4:$E$430,2,FALSE)</f>
        <v>Кабель спиральный 5 x 0,5 мм2, 0,8 м, растягивающийся до 5 м</v>
      </c>
      <c r="H66" s="9"/>
      <c r="I66" s="234">
        <f>VLOOKUP(F66,'Весь прайс лист'!B:E,4,FALSE)</f>
        <v>5100</v>
      </c>
      <c r="J66" s="314"/>
      <c r="K66" s="315"/>
    </row>
    <row r="67" spans="1:11" s="7" customFormat="1" ht="24" x14ac:dyDescent="0.3">
      <c r="A67" s="702"/>
      <c r="B67" s="990" t="s">
        <v>937</v>
      </c>
      <c r="C67" s="951" t="s">
        <v>482</v>
      </c>
      <c r="D67" s="1011" t="s">
        <v>855</v>
      </c>
      <c r="E67" s="994"/>
      <c r="F67" s="375" t="s">
        <v>868</v>
      </c>
      <c r="G67" s="376" t="str">
        <f>VLOOKUP(F67,'Весь прайс лист'!$B$4:$E$430,2,FALSE)</f>
        <v>Привод для промышленных секционных ворот SDN-70-24 (400 В, 70 Нм, 24 об.мин, вал 25,4 мм,  цепь аварийного подъема 10м, IP54)</v>
      </c>
      <c r="H67" s="377">
        <v>1</v>
      </c>
      <c r="I67" s="378">
        <f>VLOOKUP(F67,'Весь прайс лист'!B:E,4,FALSE)</f>
        <v>40750</v>
      </c>
      <c r="J67" s="1005">
        <f>VLOOKUP(D67,'Весь прайс лист'!B:E,4,FALSE)</f>
        <v>52900</v>
      </c>
      <c r="K67" s="1006"/>
    </row>
    <row r="68" spans="1:11" s="7" customFormat="1" ht="24" customHeight="1" x14ac:dyDescent="0.3">
      <c r="A68" s="702"/>
      <c r="B68" s="991"/>
      <c r="C68" s="665"/>
      <c r="D68" s="1012"/>
      <c r="E68" s="996"/>
      <c r="F68" s="64" t="s">
        <v>964</v>
      </c>
      <c r="G68" s="328" t="s">
        <v>1110</v>
      </c>
      <c r="H68" s="327">
        <v>1</v>
      </c>
      <c r="I68" s="329"/>
      <c r="J68" s="1007"/>
      <c r="K68" s="1008"/>
    </row>
    <row r="69" spans="1:11" s="7" customFormat="1" ht="15" thickBot="1" x14ac:dyDescent="0.35">
      <c r="A69" s="702"/>
      <c r="B69" s="992"/>
      <c r="C69" s="666"/>
      <c r="D69" s="1013"/>
      <c r="E69" s="998"/>
      <c r="F69" s="35" t="s">
        <v>870</v>
      </c>
      <c r="G69" s="431" t="str">
        <f>VLOOKUP(F69,'Весь прайс лист'!$B$4:$E$430,2,FALSE)</f>
        <v>Блок управления D-PRO Action для  трехфазного двигателя привода 400 В , 2,2 кВт, IP65</v>
      </c>
      <c r="H69" s="432">
        <v>1</v>
      </c>
      <c r="I69" s="152">
        <f>VLOOKUP(F69,'Весь прайс лист'!B:E,4,FALSE)</f>
        <v>12850</v>
      </c>
      <c r="J69" s="1009"/>
      <c r="K69" s="1010"/>
    </row>
    <row r="70" spans="1:11" s="7" customFormat="1" ht="24" x14ac:dyDescent="0.3">
      <c r="A70" s="702"/>
      <c r="B70" s="643" t="s">
        <v>484</v>
      </c>
      <c r="C70" s="644"/>
      <c r="D70" s="644"/>
      <c r="E70" s="644"/>
      <c r="F70" s="429" t="s">
        <v>896</v>
      </c>
      <c r="G70" s="18" t="str">
        <f>VLOOKUP(F70,'Весь прайс лист'!$B$4:$E$430,2,FALSE)</f>
        <v>Оптические сенсоры безопасности для установки в демпфер нижней панели ворот (с кабелем длиной 10,5 м)</v>
      </c>
      <c r="H70" s="9"/>
      <c r="I70" s="234">
        <f>VLOOKUP(F70,'Весь прайс лист'!B:E,4,FALSE)</f>
        <v>7000</v>
      </c>
      <c r="J70" s="314"/>
      <c r="K70" s="315"/>
    </row>
    <row r="71" spans="1:11" s="7" customFormat="1" ht="24" x14ac:dyDescent="0.3">
      <c r="A71" s="702"/>
      <c r="B71" s="643"/>
      <c r="C71" s="644"/>
      <c r="D71" s="644"/>
      <c r="E71" s="644"/>
      <c r="F71" s="429" t="s">
        <v>899</v>
      </c>
      <c r="G71" s="18" t="str">
        <f>VLOOKUP(F71,'Весь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1" s="9"/>
      <c r="I71" s="234">
        <f>VLOOKUP(F71,'Весь прайс лист'!B:E,4,FALSE)</f>
        <v>2700</v>
      </c>
      <c r="J71" s="314"/>
      <c r="K71" s="315"/>
    </row>
    <row r="72" spans="1:11" s="7" customFormat="1" ht="15" thickBot="1" x14ac:dyDescent="0.35">
      <c r="A72" s="702"/>
      <c r="B72" s="643"/>
      <c r="C72" s="644"/>
      <c r="D72" s="644"/>
      <c r="E72" s="644"/>
      <c r="F72" s="429" t="s">
        <v>897</v>
      </c>
      <c r="G72" s="18" t="str">
        <f>VLOOKUP(F72,'Весь прайс лист'!$B$4:$E$430,2,FALSE)</f>
        <v>Кабель спиральный 5 x 0,5 мм2, 0,8 м, растягивающийся до 5 м</v>
      </c>
      <c r="H72" s="9"/>
      <c r="I72" s="234">
        <f>VLOOKUP(F72,'Весь прайс лист'!B:E,4,FALSE)</f>
        <v>5100</v>
      </c>
      <c r="J72" s="314"/>
      <c r="K72" s="315"/>
    </row>
    <row r="73" spans="1:11" s="7" customFormat="1" ht="24" x14ac:dyDescent="0.3">
      <c r="A73" s="702"/>
      <c r="B73" s="990" t="s">
        <v>938</v>
      </c>
      <c r="C73" s="951" t="s">
        <v>482</v>
      </c>
      <c r="D73" s="1011" t="s">
        <v>856</v>
      </c>
      <c r="E73" s="994"/>
      <c r="F73" s="375" t="s">
        <v>869</v>
      </c>
      <c r="G73" s="376" t="str">
        <f>VLOOKUP(F73,'Весь прайс лист'!$B$4:$E$430,2,FALSE)</f>
        <v>Привод для промышленных секционных ворот SDN-100-24 (400 В, 100 Нм, 24 об.мин, вал 25,4 мм,  цепь аварийного подъема 10м, IP54)</v>
      </c>
      <c r="H73" s="377">
        <v>1</v>
      </c>
      <c r="I73" s="378">
        <f>VLOOKUP(F73,'Весь прайс лист'!B:E,4,FALSE)</f>
        <v>42150</v>
      </c>
      <c r="J73" s="1005">
        <f>VLOOKUP(D73,'Весь прайс лист'!B:E,4,FALSE)</f>
        <v>55900</v>
      </c>
      <c r="K73" s="1006"/>
    </row>
    <row r="74" spans="1:11" s="7" customFormat="1" ht="24" customHeight="1" x14ac:dyDescent="0.3">
      <c r="A74" s="702"/>
      <c r="B74" s="991"/>
      <c r="C74" s="665"/>
      <c r="D74" s="1012"/>
      <c r="E74" s="996"/>
      <c r="F74" s="64" t="s">
        <v>964</v>
      </c>
      <c r="G74" s="328" t="s">
        <v>1110</v>
      </c>
      <c r="H74" s="327">
        <v>1</v>
      </c>
      <c r="I74" s="329"/>
      <c r="J74" s="1007"/>
      <c r="K74" s="1008"/>
    </row>
    <row r="75" spans="1:11" s="7" customFormat="1" ht="15" thickBot="1" x14ac:dyDescent="0.35">
      <c r="A75" s="702"/>
      <c r="B75" s="992"/>
      <c r="C75" s="666"/>
      <c r="D75" s="1013"/>
      <c r="E75" s="998"/>
      <c r="F75" s="35" t="s">
        <v>870</v>
      </c>
      <c r="G75" s="431" t="str">
        <f>VLOOKUP(F75,'Весь прайс лист'!$B$4:$E$430,2,FALSE)</f>
        <v>Блок управления D-PRO Action для  трехфазного двигателя привода 400 В , 2,2 кВт, IP65</v>
      </c>
      <c r="H75" s="432">
        <v>1</v>
      </c>
      <c r="I75" s="152">
        <f>VLOOKUP(F75,'Весь прайс лист'!B:E,4,FALSE)</f>
        <v>12850</v>
      </c>
      <c r="J75" s="1009"/>
      <c r="K75" s="1010"/>
    </row>
    <row r="76" spans="1:11" s="7" customFormat="1" ht="24" x14ac:dyDescent="0.3">
      <c r="A76" s="702"/>
      <c r="B76" s="643" t="s">
        <v>484</v>
      </c>
      <c r="C76" s="644"/>
      <c r="D76" s="644"/>
      <c r="E76" s="644"/>
      <c r="F76" s="429" t="s">
        <v>896</v>
      </c>
      <c r="G76" s="18" t="str">
        <f>VLOOKUP(F76,'Весь прайс лист'!$B$4:$E$430,2,FALSE)</f>
        <v>Оптические сенсоры безопасности для установки в демпфер нижней панели ворот (с кабелем длиной 10,5 м)</v>
      </c>
      <c r="H76" s="9"/>
      <c r="I76" s="234">
        <f>VLOOKUP(F76,'Весь прайс лист'!B:E,4,FALSE)</f>
        <v>7000</v>
      </c>
      <c r="J76" s="314"/>
      <c r="K76" s="315"/>
    </row>
    <row r="77" spans="1:11" s="7" customFormat="1" ht="24" x14ac:dyDescent="0.3">
      <c r="A77" s="702"/>
      <c r="B77" s="643"/>
      <c r="C77" s="644"/>
      <c r="D77" s="644"/>
      <c r="E77" s="644"/>
      <c r="F77" s="429" t="s">
        <v>899</v>
      </c>
      <c r="G77" s="18" t="str">
        <f>VLOOKUP(F77,'Весь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7" s="9"/>
      <c r="I77" s="234">
        <f>VLOOKUP(F77,'Весь прайс лист'!B:E,4,FALSE)</f>
        <v>2700</v>
      </c>
      <c r="J77" s="314"/>
      <c r="K77" s="315"/>
    </row>
    <row r="78" spans="1:11" s="7" customFormat="1" ht="15" thickBot="1" x14ac:dyDescent="0.35">
      <c r="A78" s="702"/>
      <c r="B78" s="643"/>
      <c r="C78" s="644"/>
      <c r="D78" s="644"/>
      <c r="E78" s="644"/>
      <c r="F78" s="429" t="s">
        <v>897</v>
      </c>
      <c r="G78" s="18" t="str">
        <f>VLOOKUP(F78,'Весь прайс лист'!$B$4:$E$430,2,FALSE)</f>
        <v>Кабель спиральный 5 x 0,5 мм2, 0,8 м, растягивающийся до 5 м</v>
      </c>
      <c r="H78" s="9"/>
      <c r="I78" s="234">
        <f>VLOOKUP(F78,'Весь прайс лист'!B:E,4,FALSE)</f>
        <v>5100</v>
      </c>
      <c r="J78" s="314"/>
      <c r="K78" s="315"/>
    </row>
    <row r="79" spans="1:11" s="7" customFormat="1" ht="24" x14ac:dyDescent="0.3">
      <c r="A79" s="702"/>
      <c r="B79" s="990" t="s">
        <v>939</v>
      </c>
      <c r="C79" s="951" t="s">
        <v>482</v>
      </c>
      <c r="D79" s="1011" t="s">
        <v>857</v>
      </c>
      <c r="E79" s="994"/>
      <c r="F79" s="375" t="s">
        <v>886</v>
      </c>
      <c r="G79" s="376" t="str">
        <f>VLOOKUP(F79,'Весь прайс лист'!$B$4:$E$430,2,FALSE)</f>
        <v>Привод для промышленных секционных ворот SDN-120-20 (400 В, 120 Нм, 20 об.мин, вал 25,4 мм,  цепь аварийного подъема 10м, IP54)</v>
      </c>
      <c r="H79" s="377">
        <v>1</v>
      </c>
      <c r="I79" s="378">
        <f>VLOOKUP(F79,'Весь прайс лист'!B:E,4,FALSE)</f>
        <v>42950</v>
      </c>
      <c r="J79" s="1005">
        <f>VLOOKUP(D79,'Весь прайс лист'!B:E,4,FALSE)</f>
        <v>58900</v>
      </c>
      <c r="K79" s="1006"/>
    </row>
    <row r="80" spans="1:11" s="7" customFormat="1" ht="24" customHeight="1" x14ac:dyDescent="0.3">
      <c r="A80" s="702"/>
      <c r="B80" s="991"/>
      <c r="C80" s="665"/>
      <c r="D80" s="1012"/>
      <c r="E80" s="996"/>
      <c r="F80" s="64" t="s">
        <v>964</v>
      </c>
      <c r="G80" s="328" t="s">
        <v>1110</v>
      </c>
      <c r="H80" s="327">
        <v>1</v>
      </c>
      <c r="I80" s="329"/>
      <c r="J80" s="1007"/>
      <c r="K80" s="1008"/>
    </row>
    <row r="81" spans="1:11" s="7" customFormat="1" ht="15" thickBot="1" x14ac:dyDescent="0.35">
      <c r="A81" s="702"/>
      <c r="B81" s="992"/>
      <c r="C81" s="666"/>
      <c r="D81" s="1013"/>
      <c r="E81" s="998"/>
      <c r="F81" s="35" t="s">
        <v>870</v>
      </c>
      <c r="G81" s="431" t="str">
        <f>VLOOKUP(F81,'Весь прайс лист'!$B$4:$E$430,2,FALSE)</f>
        <v>Блок управления D-PRO Action для  трехфазного двигателя привода 400 В , 2,2 кВт, IP65</v>
      </c>
      <c r="H81" s="432">
        <v>1</v>
      </c>
      <c r="I81" s="152">
        <f>VLOOKUP(F81,'Весь прайс лист'!B:E,4,FALSE)</f>
        <v>12850</v>
      </c>
      <c r="J81" s="1009"/>
      <c r="K81" s="1010"/>
    </row>
    <row r="82" spans="1:11" s="7" customFormat="1" ht="24" x14ac:dyDescent="0.3">
      <c r="A82" s="702"/>
      <c r="B82" s="643" t="s">
        <v>484</v>
      </c>
      <c r="C82" s="644"/>
      <c r="D82" s="644"/>
      <c r="E82" s="644"/>
      <c r="F82" s="429" t="s">
        <v>896</v>
      </c>
      <c r="G82" s="18" t="str">
        <f>VLOOKUP(F82,'Весь прайс лист'!$B$4:$E$430,2,FALSE)</f>
        <v>Оптические сенсоры безопасности для установки в демпфер нижней панели ворот (с кабелем длиной 10,5 м)</v>
      </c>
      <c r="H82" s="9"/>
      <c r="I82" s="234">
        <f>VLOOKUP(F82,'Весь прайс лист'!B:E,4,FALSE)</f>
        <v>7000</v>
      </c>
      <c r="J82" s="314"/>
      <c r="K82" s="315"/>
    </row>
    <row r="83" spans="1:11" s="7" customFormat="1" ht="24" x14ac:dyDescent="0.3">
      <c r="A83" s="702"/>
      <c r="B83" s="643"/>
      <c r="C83" s="644"/>
      <c r="D83" s="644"/>
      <c r="E83" s="644"/>
      <c r="F83" s="429" t="s">
        <v>899</v>
      </c>
      <c r="G83" s="18" t="str">
        <f>VLOOKUP(F83,'Весь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3" s="9"/>
      <c r="I83" s="234">
        <f>VLOOKUP(F83,'Весь прайс лист'!B:E,4,FALSE)</f>
        <v>2700</v>
      </c>
      <c r="J83" s="314"/>
      <c r="K83" s="315"/>
    </row>
    <row r="84" spans="1:11" s="7" customFormat="1" ht="15" thickBot="1" x14ac:dyDescent="0.35">
      <c r="A84" s="702"/>
      <c r="B84" s="643"/>
      <c r="C84" s="644"/>
      <c r="D84" s="644"/>
      <c r="E84" s="644"/>
      <c r="F84" s="429" t="s">
        <v>897</v>
      </c>
      <c r="G84" s="18" t="str">
        <f>VLOOKUP(F84,'Весь прайс лист'!$B$4:$E$430,2,FALSE)</f>
        <v>Кабель спиральный 5 x 0,5 мм2, 0,8 м, растягивающийся до 5 м</v>
      </c>
      <c r="H84" s="9"/>
      <c r="I84" s="234">
        <f>VLOOKUP(F84,'Весь прайс лист'!B:E,4,FALSE)</f>
        <v>5100</v>
      </c>
      <c r="J84" s="314"/>
      <c r="K84" s="315"/>
    </row>
    <row r="85" spans="1:11" s="7" customFormat="1" ht="24" x14ac:dyDescent="0.3">
      <c r="A85" s="702"/>
      <c r="B85" s="990" t="s">
        <v>940</v>
      </c>
      <c r="C85" s="951" t="s">
        <v>482</v>
      </c>
      <c r="D85" s="1011" t="s">
        <v>858</v>
      </c>
      <c r="E85" s="994"/>
      <c r="F85" s="375" t="s">
        <v>871</v>
      </c>
      <c r="G85" s="376" t="str">
        <f>VLOOKUP(F85,'Весь прайс лист'!$B$4:$E$430,2,FALSE)</f>
        <v>Привод для промышленных секционных ворот SDN-140-20 (400 В, 140 Нм, 20 об.мин, вал 25,4 мм, цепь аварийного подъема 10м, IP54)</v>
      </c>
      <c r="H85" s="377">
        <v>1</v>
      </c>
      <c r="I85" s="378">
        <f>VLOOKUP(F85,'Весь прайс лист'!B:E,4,FALSE)</f>
        <v>46550</v>
      </c>
      <c r="J85" s="1005">
        <f>VLOOKUP(D85,'Весь прайс лист'!B:E,4,FALSE)</f>
        <v>61900</v>
      </c>
      <c r="K85" s="1006"/>
    </row>
    <row r="86" spans="1:11" s="7" customFormat="1" ht="24" customHeight="1" x14ac:dyDescent="0.3">
      <c r="A86" s="702"/>
      <c r="B86" s="991"/>
      <c r="C86" s="665"/>
      <c r="D86" s="1012"/>
      <c r="E86" s="996"/>
      <c r="F86" s="64" t="s">
        <v>964</v>
      </c>
      <c r="G86" s="328" t="s">
        <v>1111</v>
      </c>
      <c r="H86" s="327">
        <v>1</v>
      </c>
      <c r="I86" s="329"/>
      <c r="J86" s="1007"/>
      <c r="K86" s="1008"/>
    </row>
    <row r="87" spans="1:11" s="7" customFormat="1" ht="15" thickBot="1" x14ac:dyDescent="0.35">
      <c r="A87" s="702"/>
      <c r="B87" s="992"/>
      <c r="C87" s="666"/>
      <c r="D87" s="1013"/>
      <c r="E87" s="998"/>
      <c r="F87" s="35" t="s">
        <v>870</v>
      </c>
      <c r="G87" s="431" t="str">
        <f>VLOOKUP(F87,'Весь прайс лист'!$B$4:$E$430,2,FALSE)</f>
        <v>Блок управления D-PRO Action для  трехфазного двигателя привода 400 В , 2,2 кВт, IP65</v>
      </c>
      <c r="H87" s="432">
        <v>1</v>
      </c>
      <c r="I87" s="152">
        <f>VLOOKUP(F87,'Весь прайс лист'!B:E,4,FALSE)</f>
        <v>12850</v>
      </c>
      <c r="J87" s="1009"/>
      <c r="K87" s="1010"/>
    </row>
    <row r="88" spans="1:11" s="7" customFormat="1" ht="24" x14ac:dyDescent="0.3">
      <c r="A88" s="702"/>
      <c r="B88" s="643" t="s">
        <v>484</v>
      </c>
      <c r="C88" s="644"/>
      <c r="D88" s="644"/>
      <c r="E88" s="644"/>
      <c r="F88" s="429" t="s">
        <v>896</v>
      </c>
      <c r="G88" s="18" t="str">
        <f>VLOOKUP(F88,'Весь прайс лист'!$B$4:$E$430,2,FALSE)</f>
        <v>Оптические сенсоры безопасности для установки в демпфер нижней панели ворот (с кабелем длиной 10,5 м)</v>
      </c>
      <c r="H88" s="9"/>
      <c r="I88" s="234">
        <f>VLOOKUP(F88,'Весь прайс лист'!B:E,4,FALSE)</f>
        <v>7000</v>
      </c>
      <c r="J88" s="314"/>
      <c r="K88" s="315"/>
    </row>
    <row r="89" spans="1:11" s="7" customFormat="1" ht="24" x14ac:dyDescent="0.3">
      <c r="A89" s="702"/>
      <c r="B89" s="643"/>
      <c r="C89" s="644"/>
      <c r="D89" s="644"/>
      <c r="E89" s="644"/>
      <c r="F89" s="429" t="s">
        <v>899</v>
      </c>
      <c r="G89" s="18" t="str">
        <f>VLOOKUP(F89,'Весь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9" s="9"/>
      <c r="I89" s="234">
        <f>VLOOKUP(F89,'Весь прайс лист'!B:E,4,FALSE)</f>
        <v>2700</v>
      </c>
      <c r="J89" s="314"/>
      <c r="K89" s="315"/>
    </row>
    <row r="90" spans="1:11" s="7" customFormat="1" ht="15" thickBot="1" x14ac:dyDescent="0.35">
      <c r="A90" s="702"/>
      <c r="B90" s="643"/>
      <c r="C90" s="644"/>
      <c r="D90" s="644"/>
      <c r="E90" s="644"/>
      <c r="F90" s="429" t="s">
        <v>897</v>
      </c>
      <c r="G90" s="18" t="str">
        <f>VLOOKUP(F90,'Весь прайс лист'!$B$4:$E$430,2,FALSE)</f>
        <v>Кабель спиральный 5 x 0,5 мм2, 0,8 м, растягивающийся до 5 м</v>
      </c>
      <c r="H90" s="9"/>
      <c r="I90" s="234">
        <f>VLOOKUP(F90,'Весь прайс лист'!B:E,4,FALSE)</f>
        <v>5100</v>
      </c>
      <c r="J90" s="314"/>
      <c r="K90" s="315"/>
    </row>
    <row r="91" spans="1:11" s="7" customFormat="1" ht="24" x14ac:dyDescent="0.3">
      <c r="A91" s="701" t="s">
        <v>872</v>
      </c>
      <c r="B91" s="990" t="s">
        <v>936</v>
      </c>
      <c r="C91" s="951" t="s">
        <v>482</v>
      </c>
      <c r="D91" s="999" t="s">
        <v>859</v>
      </c>
      <c r="E91" s="1000"/>
      <c r="F91" s="31" t="s">
        <v>865</v>
      </c>
      <c r="G91" s="325" t="str">
        <f>VLOOKUP(F91,'Весь прайс лист'!$B$4:$E$430,2,FALSE)</f>
        <v>Привод для промышленных секционных ворот SWN-70-20 (230 В, 70 Нм, 20 об.мин, вал 25,4 мм, цепь аварийного подъема 10м, IP54)</v>
      </c>
      <c r="H91" s="324">
        <v>1</v>
      </c>
      <c r="I91" s="326">
        <f>VLOOKUP(F91,'Весь прайс лист'!B:E,4,FALSE)</f>
        <v>43500</v>
      </c>
      <c r="J91" s="1014">
        <f>VLOOKUP(D91,'Весь прайс лист'!B:E,4,FALSE)</f>
        <v>59900</v>
      </c>
      <c r="K91" s="1015"/>
    </row>
    <row r="92" spans="1:11" s="7" customFormat="1" ht="24" customHeight="1" x14ac:dyDescent="0.3">
      <c r="A92" s="702"/>
      <c r="B92" s="991"/>
      <c r="C92" s="665"/>
      <c r="D92" s="1001"/>
      <c r="E92" s="1002"/>
      <c r="F92" s="379" t="s">
        <v>964</v>
      </c>
      <c r="G92" s="380" t="s">
        <v>1110</v>
      </c>
      <c r="H92" s="381">
        <v>1</v>
      </c>
      <c r="I92" s="382"/>
      <c r="J92" s="1016"/>
      <c r="K92" s="1017"/>
    </row>
    <row r="93" spans="1:11" s="7" customFormat="1" ht="15" thickBot="1" x14ac:dyDescent="0.35">
      <c r="A93" s="702"/>
      <c r="B93" s="992"/>
      <c r="C93" s="666"/>
      <c r="D93" s="1003"/>
      <c r="E93" s="1004"/>
      <c r="F93" s="428" t="s">
        <v>873</v>
      </c>
      <c r="G93" s="433" t="str">
        <f>VLOOKUP(F93,'Весь прайс лист'!$B$4:$E$430,2,FALSE)</f>
        <v>Блок управления D-PRO Automatic для однофазного двигателя привода 230 В, 2,2 кВт, IP65</v>
      </c>
      <c r="H93" s="434">
        <v>1</v>
      </c>
      <c r="I93" s="435">
        <f>VLOOKUP(F93,'Весь прайс лист'!B:E,4,FALSE)</f>
        <v>22250</v>
      </c>
      <c r="J93" s="1018"/>
      <c r="K93" s="1019"/>
    </row>
    <row r="94" spans="1:11" s="7" customFormat="1" ht="24" x14ac:dyDescent="0.3">
      <c r="A94" s="702"/>
      <c r="B94" s="643" t="s">
        <v>484</v>
      </c>
      <c r="C94" s="644"/>
      <c r="D94" s="644"/>
      <c r="E94" s="644"/>
      <c r="F94" s="429" t="s">
        <v>896</v>
      </c>
      <c r="G94" s="18" t="str">
        <f>VLOOKUP(F94,'Весь прайс лист'!$B$4:$E$430,2,FALSE)</f>
        <v>Оптические сенсоры безопасности для установки в демпфер нижней панели ворот (с кабелем длиной 10,5 м)</v>
      </c>
      <c r="H94" s="9"/>
      <c r="I94" s="234">
        <f>VLOOKUP(F94,'Весь прайс лист'!B:E,4,FALSE)</f>
        <v>7000</v>
      </c>
      <c r="J94" s="314"/>
      <c r="K94" s="315"/>
    </row>
    <row r="95" spans="1:11" s="7" customFormat="1" ht="24" x14ac:dyDescent="0.3">
      <c r="A95" s="702"/>
      <c r="B95" s="643"/>
      <c r="C95" s="644"/>
      <c r="D95" s="644"/>
      <c r="E95" s="644"/>
      <c r="F95" s="429" t="s">
        <v>899</v>
      </c>
      <c r="G95" s="18" t="str">
        <f>VLOOKUP(F95,'Весь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5" s="9"/>
      <c r="I95" s="234">
        <f>VLOOKUP(F95,'Весь прайс лист'!B:E,4,FALSE)</f>
        <v>2700</v>
      </c>
      <c r="J95" s="314"/>
      <c r="K95" s="315"/>
    </row>
    <row r="96" spans="1:11" s="7" customFormat="1" ht="15" thickBot="1" x14ac:dyDescent="0.35">
      <c r="A96" s="702"/>
      <c r="B96" s="643"/>
      <c r="C96" s="644"/>
      <c r="D96" s="644"/>
      <c r="E96" s="644"/>
      <c r="F96" s="429" t="s">
        <v>897</v>
      </c>
      <c r="G96" s="18" t="str">
        <f>VLOOKUP(F96,'Весь прайс лист'!$B$4:$E$430,2,FALSE)</f>
        <v>Кабель спиральный 5 x 0,5 мм2, 0,8 м, растягивающийся до 5 м</v>
      </c>
      <c r="H96" s="9"/>
      <c r="I96" s="234">
        <f>VLOOKUP(F96,'Весь прайс лист'!B:E,4,FALSE)</f>
        <v>5100</v>
      </c>
      <c r="J96" s="314"/>
      <c r="K96" s="315"/>
    </row>
    <row r="97" spans="1:11" s="7" customFormat="1" ht="24" x14ac:dyDescent="0.3">
      <c r="A97" s="702"/>
      <c r="B97" s="990" t="s">
        <v>937</v>
      </c>
      <c r="C97" s="951" t="s">
        <v>482</v>
      </c>
      <c r="D97" s="999" t="s">
        <v>860</v>
      </c>
      <c r="E97" s="1000"/>
      <c r="F97" s="31" t="s">
        <v>868</v>
      </c>
      <c r="G97" s="325" t="str">
        <f>VLOOKUP(F97,'Весь прайс лист'!$B$4:$E$430,2,FALSE)</f>
        <v>Привод для промышленных секционных ворот SDN-70-24 (400 В, 70 Нм, 24 об.мин, вал 25,4 мм,  цепь аварийного подъема 10м, IP54)</v>
      </c>
      <c r="H97" s="324">
        <v>1</v>
      </c>
      <c r="I97" s="326">
        <f>VLOOKUP(F97,'Весь прайс лист'!B:E,4,FALSE)</f>
        <v>40750</v>
      </c>
      <c r="J97" s="1014">
        <f>VLOOKUP(D97,'Весь прайс лист'!B:E,4,FALSE)</f>
        <v>62900</v>
      </c>
      <c r="K97" s="1015"/>
    </row>
    <row r="98" spans="1:11" s="7" customFormat="1" ht="24" customHeight="1" x14ac:dyDescent="0.3">
      <c r="A98" s="702"/>
      <c r="B98" s="991"/>
      <c r="C98" s="665"/>
      <c r="D98" s="1001"/>
      <c r="E98" s="1002"/>
      <c r="F98" s="379" t="s">
        <v>964</v>
      </c>
      <c r="G98" s="380" t="s">
        <v>1110</v>
      </c>
      <c r="H98" s="381">
        <v>1</v>
      </c>
      <c r="I98" s="382"/>
      <c r="J98" s="1016"/>
      <c r="K98" s="1017"/>
    </row>
    <row r="99" spans="1:11" s="7" customFormat="1" ht="15" thickBot="1" x14ac:dyDescent="0.35">
      <c r="A99" s="702"/>
      <c r="B99" s="992"/>
      <c r="C99" s="666"/>
      <c r="D99" s="1003"/>
      <c r="E99" s="1004"/>
      <c r="F99" s="428" t="s">
        <v>874</v>
      </c>
      <c r="G99" s="433" t="str">
        <f>VLOOKUP(F99,'Весь прайс лист'!$B$4:$E$430,2,FALSE)</f>
        <v>Блок управления D-PRO Automatic для трехфазного двигателя привода 400 В, 2,2 кВт, IP65</v>
      </c>
      <c r="H99" s="434">
        <v>1</v>
      </c>
      <c r="I99" s="435">
        <f>VLOOKUP(F99,'Весь прайс лист'!B:E,4,FALSE)</f>
        <v>21550</v>
      </c>
      <c r="J99" s="1018"/>
      <c r="K99" s="1019"/>
    </row>
    <row r="100" spans="1:11" s="7" customFormat="1" ht="24" x14ac:dyDescent="0.3">
      <c r="A100" s="702"/>
      <c r="B100" s="643" t="s">
        <v>484</v>
      </c>
      <c r="C100" s="644"/>
      <c r="D100" s="644"/>
      <c r="E100" s="644"/>
      <c r="F100" s="429" t="s">
        <v>896</v>
      </c>
      <c r="G100" s="18" t="str">
        <f>VLOOKUP(F100,'Весь прайс лист'!$B$4:$E$430,2,FALSE)</f>
        <v>Оптические сенсоры безопасности для установки в демпфер нижней панели ворот (с кабелем длиной 10,5 м)</v>
      </c>
      <c r="H100" s="9"/>
      <c r="I100" s="234">
        <f>VLOOKUP(F100,'Весь прайс лист'!B:E,4,FALSE)</f>
        <v>7000</v>
      </c>
      <c r="J100" s="314"/>
      <c r="K100" s="315"/>
    </row>
    <row r="101" spans="1:11" s="7" customFormat="1" ht="24" x14ac:dyDescent="0.3">
      <c r="A101" s="702"/>
      <c r="B101" s="643"/>
      <c r="C101" s="644"/>
      <c r="D101" s="644"/>
      <c r="E101" s="644"/>
      <c r="F101" s="429" t="s">
        <v>899</v>
      </c>
      <c r="G101" s="18" t="str">
        <f>VLOOKUP(F101,'Весь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1" s="9"/>
      <c r="I101" s="234">
        <f>VLOOKUP(F101,'Весь прайс лист'!B:E,4,FALSE)</f>
        <v>2700</v>
      </c>
      <c r="J101" s="314"/>
      <c r="K101" s="315"/>
    </row>
    <row r="102" spans="1:11" s="7" customFormat="1" ht="15.75" customHeight="1" thickBot="1" x14ac:dyDescent="0.35">
      <c r="A102" s="702"/>
      <c r="B102" s="643"/>
      <c r="C102" s="644"/>
      <c r="D102" s="644"/>
      <c r="E102" s="644"/>
      <c r="F102" s="429" t="s">
        <v>897</v>
      </c>
      <c r="G102" s="18" t="str">
        <f>VLOOKUP(F102,'Весь прайс лист'!$B$4:$E$430,2,FALSE)</f>
        <v>Кабель спиральный 5 x 0,5 мм2, 0,8 м, растягивающийся до 5 м</v>
      </c>
      <c r="H102" s="9"/>
      <c r="I102" s="234">
        <f>VLOOKUP(F102,'Весь прайс лист'!B:E,4,FALSE)</f>
        <v>5100</v>
      </c>
      <c r="J102" s="314"/>
      <c r="K102" s="315"/>
    </row>
    <row r="103" spans="1:11" s="7" customFormat="1" ht="24" x14ac:dyDescent="0.3">
      <c r="A103" s="702"/>
      <c r="B103" s="990" t="s">
        <v>938</v>
      </c>
      <c r="C103" s="951" t="s">
        <v>482</v>
      </c>
      <c r="D103" s="999" t="s">
        <v>861</v>
      </c>
      <c r="E103" s="1000"/>
      <c r="F103" s="31" t="s">
        <v>869</v>
      </c>
      <c r="G103" s="325" t="str">
        <f>VLOOKUP(F103,'Весь прайс лист'!$B$4:$E$430,2,FALSE)</f>
        <v>Привод для промышленных секционных ворот SDN-100-24 (400 В, 100 Нм, 24 об.мин, вал 25,4 мм,  цепь аварийного подъема 10м, IP54)</v>
      </c>
      <c r="H103" s="324">
        <v>1</v>
      </c>
      <c r="I103" s="326">
        <f>VLOOKUP(F103,'Весь прайс лист'!B:E,4,FALSE)</f>
        <v>42150</v>
      </c>
      <c r="J103" s="1014">
        <f>VLOOKUP(D103,'Весь прайс лист'!B:E,4,FALSE)</f>
        <v>65900</v>
      </c>
      <c r="K103" s="1015"/>
    </row>
    <row r="104" spans="1:11" s="7" customFormat="1" ht="24" customHeight="1" x14ac:dyDescent="0.3">
      <c r="A104" s="702"/>
      <c r="B104" s="991"/>
      <c r="C104" s="665"/>
      <c r="D104" s="1001"/>
      <c r="E104" s="1002"/>
      <c r="F104" s="379" t="s">
        <v>964</v>
      </c>
      <c r="G104" s="380" t="s">
        <v>1110</v>
      </c>
      <c r="H104" s="381">
        <v>1</v>
      </c>
      <c r="I104" s="382"/>
      <c r="J104" s="1016"/>
      <c r="K104" s="1017"/>
    </row>
    <row r="105" spans="1:11" s="7" customFormat="1" ht="15" thickBot="1" x14ac:dyDescent="0.35">
      <c r="A105" s="702"/>
      <c r="B105" s="992"/>
      <c r="C105" s="666"/>
      <c r="D105" s="1003"/>
      <c r="E105" s="1004"/>
      <c r="F105" s="428" t="s">
        <v>874</v>
      </c>
      <c r="G105" s="433" t="str">
        <f>VLOOKUP(F105,'Весь прайс лист'!$B$4:$E$430,2,FALSE)</f>
        <v>Блок управления D-PRO Automatic для трехфазного двигателя привода 400 В, 2,2 кВт, IP65</v>
      </c>
      <c r="H105" s="434">
        <v>1</v>
      </c>
      <c r="I105" s="435">
        <f>VLOOKUP(F105,'Весь прайс лист'!B:E,4,FALSE)</f>
        <v>21550</v>
      </c>
      <c r="J105" s="1018"/>
      <c r="K105" s="1019"/>
    </row>
    <row r="106" spans="1:11" s="7" customFormat="1" ht="24" x14ac:dyDescent="0.3">
      <c r="A106" s="702"/>
      <c r="B106" s="643" t="s">
        <v>484</v>
      </c>
      <c r="C106" s="644"/>
      <c r="D106" s="644"/>
      <c r="E106" s="644"/>
      <c r="F106" s="429" t="s">
        <v>896</v>
      </c>
      <c r="G106" s="18" t="str">
        <f>VLOOKUP(F106,'Весь прайс лист'!$B$4:$E$430,2,FALSE)</f>
        <v>Оптические сенсоры безопасности для установки в демпфер нижней панели ворот (с кабелем длиной 10,5 м)</v>
      </c>
      <c r="H106" s="9"/>
      <c r="I106" s="234">
        <f>VLOOKUP(F106,'Весь прайс лист'!B:E,4,FALSE)</f>
        <v>7000</v>
      </c>
      <c r="J106" s="314"/>
      <c r="K106" s="315"/>
    </row>
    <row r="107" spans="1:11" s="7" customFormat="1" ht="24" x14ac:dyDescent="0.3">
      <c r="A107" s="702"/>
      <c r="B107" s="643"/>
      <c r="C107" s="644"/>
      <c r="D107" s="644"/>
      <c r="E107" s="644"/>
      <c r="F107" s="429" t="s">
        <v>899</v>
      </c>
      <c r="G107" s="18" t="str">
        <f>VLOOKUP(F107,'Весь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7" s="9"/>
      <c r="I107" s="234">
        <f>VLOOKUP(F107,'Весь прайс лист'!B:E,4,FALSE)</f>
        <v>2700</v>
      </c>
      <c r="J107" s="314"/>
      <c r="K107" s="315"/>
    </row>
    <row r="108" spans="1:11" s="7" customFormat="1" ht="15.75" customHeight="1" thickBot="1" x14ac:dyDescent="0.35">
      <c r="A108" s="702"/>
      <c r="B108" s="643"/>
      <c r="C108" s="644"/>
      <c r="D108" s="644"/>
      <c r="E108" s="644"/>
      <c r="F108" s="429" t="s">
        <v>897</v>
      </c>
      <c r="G108" s="18" t="str">
        <f>VLOOKUP(F108,'Весь прайс лист'!$B$4:$E$430,2,FALSE)</f>
        <v>Кабель спиральный 5 x 0,5 мм2, 0,8 м, растягивающийся до 5 м</v>
      </c>
      <c r="H108" s="9"/>
      <c r="I108" s="234">
        <f>VLOOKUP(F108,'Весь прайс лист'!B:E,4,FALSE)</f>
        <v>5100</v>
      </c>
      <c r="J108" s="314"/>
      <c r="K108" s="315"/>
    </row>
    <row r="109" spans="1:11" s="7" customFormat="1" ht="24" x14ac:dyDescent="0.3">
      <c r="A109" s="702"/>
      <c r="B109" s="990" t="s">
        <v>939</v>
      </c>
      <c r="C109" s="951" t="s">
        <v>482</v>
      </c>
      <c r="D109" s="999" t="s">
        <v>862</v>
      </c>
      <c r="E109" s="1000"/>
      <c r="F109" s="31" t="s">
        <v>886</v>
      </c>
      <c r="G109" s="325" t="str">
        <f>VLOOKUP(F109,'Весь прайс лист'!$B$4:$E$430,2,FALSE)</f>
        <v>Привод для промышленных секционных ворот SDN-120-20 (400 В, 120 Нм, 20 об.мин, вал 25,4 мм,  цепь аварийного подъема 10м, IP54)</v>
      </c>
      <c r="H109" s="324">
        <v>1</v>
      </c>
      <c r="I109" s="326">
        <f>VLOOKUP(F109,'Весь прайс лист'!B:E,4,FALSE)</f>
        <v>42950</v>
      </c>
      <c r="J109" s="1014">
        <f>VLOOKUP(D109,'Весь прайс лист'!B:E,4,FALSE)</f>
        <v>68900</v>
      </c>
      <c r="K109" s="1015"/>
    </row>
    <row r="110" spans="1:11" s="7" customFormat="1" ht="24" customHeight="1" x14ac:dyDescent="0.3">
      <c r="A110" s="702"/>
      <c r="B110" s="991"/>
      <c r="C110" s="665"/>
      <c r="D110" s="1001"/>
      <c r="E110" s="1002"/>
      <c r="F110" s="379" t="s">
        <v>964</v>
      </c>
      <c r="G110" s="380" t="s">
        <v>1110</v>
      </c>
      <c r="H110" s="381">
        <v>1</v>
      </c>
      <c r="I110" s="382"/>
      <c r="J110" s="1016"/>
      <c r="K110" s="1017"/>
    </row>
    <row r="111" spans="1:11" s="7" customFormat="1" ht="15" thickBot="1" x14ac:dyDescent="0.35">
      <c r="A111" s="702"/>
      <c r="B111" s="992"/>
      <c r="C111" s="666"/>
      <c r="D111" s="1003"/>
      <c r="E111" s="1004"/>
      <c r="F111" s="428" t="s">
        <v>874</v>
      </c>
      <c r="G111" s="433" t="str">
        <f>VLOOKUP(F111,'Весь прайс лист'!$B$4:$E$430,2,FALSE)</f>
        <v>Блок управления D-PRO Automatic для трехфазного двигателя привода 400 В, 2,2 кВт, IP65</v>
      </c>
      <c r="H111" s="434">
        <v>1</v>
      </c>
      <c r="I111" s="435">
        <f>VLOOKUP(F111,'Весь прайс лист'!B:E,4,FALSE)</f>
        <v>21550</v>
      </c>
      <c r="J111" s="1018"/>
      <c r="K111" s="1019"/>
    </row>
    <row r="112" spans="1:11" s="7" customFormat="1" ht="24" x14ac:dyDescent="0.3">
      <c r="A112" s="702"/>
      <c r="B112" s="643" t="s">
        <v>484</v>
      </c>
      <c r="C112" s="644"/>
      <c r="D112" s="644"/>
      <c r="E112" s="644"/>
      <c r="F112" s="429" t="s">
        <v>896</v>
      </c>
      <c r="G112" s="18" t="str">
        <f>VLOOKUP(F112,'Весь прайс лист'!$B$4:$E$430,2,FALSE)</f>
        <v>Оптические сенсоры безопасности для установки в демпфер нижней панели ворот (с кабелем длиной 10,5 м)</v>
      </c>
      <c r="H112" s="9"/>
      <c r="I112" s="234">
        <f>VLOOKUP(F112,'Весь прайс лист'!B:E,4,FALSE)</f>
        <v>7000</v>
      </c>
      <c r="J112" s="314"/>
      <c r="K112" s="315"/>
    </row>
    <row r="113" spans="1:11" s="7" customFormat="1" ht="24" x14ac:dyDescent="0.3">
      <c r="A113" s="702"/>
      <c r="B113" s="643"/>
      <c r="C113" s="644"/>
      <c r="D113" s="644"/>
      <c r="E113" s="644"/>
      <c r="F113" s="429" t="s">
        <v>899</v>
      </c>
      <c r="G113" s="18" t="str">
        <f>VLOOKUP(F113,'Весь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3" s="9"/>
      <c r="I113" s="234">
        <f>VLOOKUP(F113,'Весь прайс лист'!B:E,4,FALSE)</f>
        <v>2700</v>
      </c>
      <c r="J113" s="314"/>
      <c r="K113" s="315"/>
    </row>
    <row r="114" spans="1:11" s="7" customFormat="1" ht="15.75" customHeight="1" thickBot="1" x14ac:dyDescent="0.35">
      <c r="A114" s="702"/>
      <c r="B114" s="643"/>
      <c r="C114" s="644"/>
      <c r="D114" s="644"/>
      <c r="E114" s="644"/>
      <c r="F114" s="429" t="s">
        <v>897</v>
      </c>
      <c r="G114" s="18" t="str">
        <f>VLOOKUP(F114,'Весь прайс лист'!$B$4:$E$430,2,FALSE)</f>
        <v>Кабель спиральный 5 x 0,5 мм2, 0,8 м, растягивающийся до 5 м</v>
      </c>
      <c r="H114" s="9"/>
      <c r="I114" s="234">
        <f>VLOOKUP(F114,'Весь прайс лист'!B:E,4,FALSE)</f>
        <v>5100</v>
      </c>
      <c r="J114" s="314"/>
      <c r="K114" s="315"/>
    </row>
    <row r="115" spans="1:11" s="7" customFormat="1" ht="24" x14ac:dyDescent="0.3">
      <c r="A115" s="702"/>
      <c r="B115" s="990" t="s">
        <v>940</v>
      </c>
      <c r="C115" s="951" t="s">
        <v>482</v>
      </c>
      <c r="D115" s="999" t="s">
        <v>863</v>
      </c>
      <c r="E115" s="1000"/>
      <c r="F115" s="31" t="s">
        <v>871</v>
      </c>
      <c r="G115" s="325" t="str">
        <f>VLOOKUP(F115,'Весь прайс лист'!$B$4:$E$430,2,FALSE)</f>
        <v>Привод для промышленных секционных ворот SDN-140-20 (400 В, 140 Нм, 20 об.мин, вал 25,4 мм, цепь аварийного подъема 10м, IP54)</v>
      </c>
      <c r="H115" s="324">
        <v>1</v>
      </c>
      <c r="I115" s="326">
        <f>VLOOKUP(F115,'Весь прайс лист'!B:E,4,FALSE)</f>
        <v>46550</v>
      </c>
      <c r="J115" s="1014">
        <f>VLOOKUP(D115,'Весь прайс лист'!B:E,4,FALSE)</f>
        <v>71900</v>
      </c>
      <c r="K115" s="1015"/>
    </row>
    <row r="116" spans="1:11" s="7" customFormat="1" ht="24" customHeight="1" x14ac:dyDescent="0.3">
      <c r="A116" s="702"/>
      <c r="B116" s="991"/>
      <c r="C116" s="665"/>
      <c r="D116" s="1001"/>
      <c r="E116" s="1002"/>
      <c r="F116" s="379" t="s">
        <v>964</v>
      </c>
      <c r="G116" s="380" t="s">
        <v>1111</v>
      </c>
      <c r="H116" s="381">
        <v>1</v>
      </c>
      <c r="I116" s="382"/>
      <c r="J116" s="1016"/>
      <c r="K116" s="1017"/>
    </row>
    <row r="117" spans="1:11" s="7" customFormat="1" ht="15" thickBot="1" x14ac:dyDescent="0.35">
      <c r="A117" s="702"/>
      <c r="B117" s="992"/>
      <c r="C117" s="666"/>
      <c r="D117" s="1003"/>
      <c r="E117" s="1004"/>
      <c r="F117" s="428" t="s">
        <v>874</v>
      </c>
      <c r="G117" s="433" t="str">
        <f>VLOOKUP(F117,'Весь прайс лист'!$B$4:$E$430,2,FALSE)</f>
        <v>Блок управления D-PRO Automatic для трехфазного двигателя привода 400 В, 2,2 кВт, IP65</v>
      </c>
      <c r="H117" s="434">
        <v>1</v>
      </c>
      <c r="I117" s="435">
        <f>VLOOKUP(F117,'Весь прайс лист'!B:E,4,FALSE)</f>
        <v>21550</v>
      </c>
      <c r="J117" s="1018"/>
      <c r="K117" s="1019"/>
    </row>
    <row r="118" spans="1:11" s="7" customFormat="1" ht="24" x14ac:dyDescent="0.3">
      <c r="A118" s="702"/>
      <c r="B118" s="669" t="s">
        <v>484</v>
      </c>
      <c r="C118" s="670"/>
      <c r="D118" s="670"/>
      <c r="E118" s="670"/>
      <c r="F118" s="459" t="s">
        <v>896</v>
      </c>
      <c r="G118" s="13" t="str">
        <f>VLOOKUP(F118,'Весь прайс лист'!$B$4:$E$430,2,FALSE)</f>
        <v>Оптические сенсоры безопасности для установки в демпфер нижней панели ворот (с кабелем длиной 10,5 м)</v>
      </c>
      <c r="H118" s="10"/>
      <c r="I118" s="238">
        <f>VLOOKUP(F118,'Весь прайс лист'!B:E,4,FALSE)</f>
        <v>7000</v>
      </c>
      <c r="J118" s="460"/>
      <c r="K118" s="461"/>
    </row>
    <row r="119" spans="1:11" s="7" customFormat="1" ht="24" x14ac:dyDescent="0.3">
      <c r="A119" s="702"/>
      <c r="B119" s="643"/>
      <c r="C119" s="644"/>
      <c r="D119" s="644"/>
      <c r="E119" s="644"/>
      <c r="F119" s="466" t="s">
        <v>899</v>
      </c>
      <c r="G119" s="11" t="str">
        <f>VLOOKUP(F119,'Весь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9" s="3"/>
      <c r="I119" s="236">
        <f>VLOOKUP(F119,'Весь прайс лист'!B:E,4,FALSE)</f>
        <v>2700</v>
      </c>
      <c r="J119" s="314"/>
      <c r="K119" s="315"/>
    </row>
    <row r="120" spans="1:11" s="7" customFormat="1" ht="15.75" customHeight="1" thickBot="1" x14ac:dyDescent="0.35">
      <c r="A120" s="702"/>
      <c r="B120" s="646"/>
      <c r="C120" s="647"/>
      <c r="D120" s="647"/>
      <c r="E120" s="647"/>
      <c r="F120" s="462" t="s">
        <v>897</v>
      </c>
      <c r="G120" s="463" t="str">
        <f>VLOOKUP(F120,'Весь прайс лист'!$B$4:$E$430,2,FALSE)</f>
        <v>Кабель спиральный 5 x 0,5 мм2, 0,8 м, растягивающийся до 5 м</v>
      </c>
      <c r="H120" s="464"/>
      <c r="I120" s="465">
        <f>VLOOKUP(F120,'Весь прайс лист'!B:E,4,FALSE)</f>
        <v>5100</v>
      </c>
      <c r="J120" s="316"/>
      <c r="K120" s="317"/>
    </row>
    <row r="121" spans="1:11" x14ac:dyDescent="0.3">
      <c r="A121" s="987" t="s">
        <v>289</v>
      </c>
      <c r="B121" s="14"/>
      <c r="C121" s="14"/>
      <c r="D121" s="179"/>
      <c r="E121" s="179"/>
      <c r="F121" s="18" t="s">
        <v>798</v>
      </c>
      <c r="G121" s="250" t="str">
        <f>VLOOKUP(F121,'Весь прайс лист'!$B$4:$E$430,2,FALSE)</f>
        <v>Блок управления DPRO924</v>
      </c>
      <c r="H121" s="18" t="s">
        <v>109</v>
      </c>
      <c r="I121" s="240">
        <f>VLOOKUP(F121,'Весь прайс лист'!B:E,4,FALSE)</f>
        <v>14800</v>
      </c>
    </row>
    <row r="122" spans="1:11" x14ac:dyDescent="0.3">
      <c r="A122" s="988"/>
      <c r="B122" s="14"/>
      <c r="C122" s="14"/>
      <c r="D122" s="179"/>
      <c r="E122" s="179"/>
      <c r="F122" s="11" t="s">
        <v>275</v>
      </c>
      <c r="G122" s="249" t="e">
        <f>VLOOKUP(F122,'Весь прайс лист'!$B$4:$E$430,2,FALSE)</f>
        <v>#N/A</v>
      </c>
      <c r="H122" s="11" t="s">
        <v>109</v>
      </c>
      <c r="I122" s="239" t="e">
        <f>VLOOKUP(F122,'Весь прайс лист'!B:E,4,FALSE)</f>
        <v>#N/A</v>
      </c>
    </row>
    <row r="123" spans="1:11" x14ac:dyDescent="0.3">
      <c r="A123" s="988"/>
      <c r="B123" s="14"/>
      <c r="C123" s="14"/>
      <c r="D123" s="179"/>
      <c r="E123" s="179"/>
      <c r="F123" s="11" t="s">
        <v>280</v>
      </c>
      <c r="G123" s="249" t="str">
        <f>VLOOKUP(F123,'Весь прайс лист'!$B$4:$E$430,2,FALSE)</f>
        <v>Вал с 18-зубчатой шестерней CRA1</v>
      </c>
      <c r="H123" s="11" t="s">
        <v>109</v>
      </c>
      <c r="I123" s="239">
        <f>VLOOKUP(F123,'Весь прайс лист'!B:E,4,FALSE)</f>
        <v>3500</v>
      </c>
    </row>
    <row r="124" spans="1:11" x14ac:dyDescent="0.3">
      <c r="A124" s="988"/>
      <c r="B124" s="14"/>
      <c r="C124" s="14"/>
      <c r="D124" s="179"/>
      <c r="E124" s="179"/>
      <c r="F124" s="11" t="s">
        <v>281</v>
      </c>
      <c r="G124" s="249" t="str">
        <f>VLOOKUP(F124,'Весь прайс лист'!$B$4:$E$430,2,FALSE)</f>
        <v>Муфта для цепи CRA2</v>
      </c>
      <c r="H124" s="11" t="s">
        <v>109</v>
      </c>
      <c r="I124" s="239">
        <f>VLOOKUP(F124,'Весь прайс лист'!B:E,4,FALSE)</f>
        <v>250</v>
      </c>
    </row>
    <row r="125" spans="1:11" x14ac:dyDescent="0.3">
      <c r="A125" s="988"/>
      <c r="B125" s="14"/>
      <c r="C125" s="14"/>
      <c r="D125" s="179"/>
      <c r="E125" s="179"/>
      <c r="F125" s="11" t="s">
        <v>282</v>
      </c>
      <c r="G125" s="249" t="str">
        <f>VLOOKUP(F125,'Весь прайс лист'!$B$4:$E$430,2,FALSE)</f>
        <v>Цепь 1/2'' с муфтой, 1000мм CRA3</v>
      </c>
      <c r="H125" s="11" t="s">
        <v>109</v>
      </c>
      <c r="I125" s="239">
        <f>VLOOKUP(F125,'Весь прайс лист'!B:E,4,FALSE)</f>
        <v>1250</v>
      </c>
    </row>
    <row r="126" spans="1:11" x14ac:dyDescent="0.3">
      <c r="A126" s="988"/>
      <c r="B126" s="14"/>
      <c r="C126" s="14"/>
      <c r="D126" s="179"/>
      <c r="E126" s="179"/>
      <c r="F126" s="11" t="s">
        <v>283</v>
      </c>
      <c r="G126" s="249" t="str">
        <f>VLOOKUP(F126,'Весь прайс лист'!$B$4:$E$430,2,FALSE)</f>
        <v>Цепь 1/2'' с муфтой, 5000мм CRA4</v>
      </c>
      <c r="H126" s="11" t="s">
        <v>109</v>
      </c>
      <c r="I126" s="239">
        <f>VLOOKUP(F126,'Весь прайс лист'!B:E,4,FALSE)</f>
        <v>6050</v>
      </c>
    </row>
    <row r="127" spans="1:11" x14ac:dyDescent="0.3">
      <c r="A127" s="988"/>
      <c r="B127" s="14"/>
      <c r="C127" s="14"/>
      <c r="D127" s="179"/>
      <c r="E127" s="179"/>
      <c r="F127" s="18" t="s">
        <v>284</v>
      </c>
      <c r="G127" s="250" t="str">
        <f>VLOOKUP(F127,'Весь прайс лист'!$B$4:$E$430,2,FALSE)</f>
        <v>Устройство натяжения цепи CRA5</v>
      </c>
      <c r="H127" s="18" t="s">
        <v>109</v>
      </c>
      <c r="I127" s="240">
        <f>VLOOKUP(F127,'Весь прайс лист'!B:E,4,FALSE)</f>
        <v>9550</v>
      </c>
    </row>
    <row r="128" spans="1:11" x14ac:dyDescent="0.3">
      <c r="A128" s="988"/>
      <c r="B128" s="14"/>
      <c r="C128" s="14"/>
      <c r="D128" s="179"/>
      <c r="E128" s="179"/>
      <c r="F128" s="11" t="s">
        <v>285</v>
      </c>
      <c r="G128" s="249" t="str">
        <f>VLOOKUP(F128,'Весь прайс лист'!$B$4:$E$430,2,FALSE)</f>
        <v>Шестерня 36-зубчатая CRA6</v>
      </c>
      <c r="H128" s="11" t="s">
        <v>109</v>
      </c>
      <c r="I128" s="239">
        <f>VLOOKUP(F128,'Весь прайс лист'!B:E,4,FALSE)</f>
        <v>3700</v>
      </c>
    </row>
    <row r="129" spans="1:9" x14ac:dyDescent="0.3">
      <c r="A129" s="988"/>
      <c r="B129" s="14"/>
      <c r="C129" s="14"/>
      <c r="D129" s="179"/>
      <c r="E129" s="179"/>
      <c r="F129" s="11" t="s">
        <v>286</v>
      </c>
      <c r="G129" s="249" t="str">
        <f>VLOOKUP(F129,'Весь прайс лист'!$B$4:$E$430,2,FALSE)</f>
        <v>Шестерня 18-зубчатая CRA7</v>
      </c>
      <c r="H129" s="11" t="s">
        <v>109</v>
      </c>
      <c r="I129" s="239">
        <f>VLOOKUP(F129,'Весь прайс лист'!B:E,4,FALSE)</f>
        <v>2300</v>
      </c>
    </row>
    <row r="130" spans="1:9" x14ac:dyDescent="0.3">
      <c r="A130" s="988"/>
      <c r="B130" s="14"/>
      <c r="C130" s="14"/>
      <c r="D130" s="179"/>
      <c r="E130" s="179"/>
      <c r="F130" s="11" t="s">
        <v>287</v>
      </c>
      <c r="G130" s="249" t="str">
        <f>VLOOKUP(F130,'Весь прайс лист'!$B$4:$E$430,2,FALSE)</f>
        <v>Кронштейн крепления CRA8</v>
      </c>
      <c r="H130" s="11" t="s">
        <v>109</v>
      </c>
      <c r="I130" s="239">
        <f>VLOOKUP(F130,'Весь прайс лист'!B:E,4,FALSE)</f>
        <v>3150</v>
      </c>
    </row>
    <row r="131" spans="1:9" x14ac:dyDescent="0.3">
      <c r="A131" s="988"/>
      <c r="B131" s="14"/>
      <c r="C131" s="14"/>
      <c r="D131" s="179"/>
      <c r="E131" s="179"/>
      <c r="F131" s="11" t="s">
        <v>288</v>
      </c>
      <c r="G131" s="249" t="str">
        <f>VLOOKUP(F131,'Весь прайс лист'!$B$4:$E$430,2,FALSE)</f>
        <v>Адаптер для вала CRA9</v>
      </c>
      <c r="H131" s="11" t="s">
        <v>109</v>
      </c>
      <c r="I131" s="239">
        <f>VLOOKUP(F131,'Весь прайс лист'!B:E,4,FALSE)</f>
        <v>5100</v>
      </c>
    </row>
    <row r="132" spans="1:9" x14ac:dyDescent="0.3">
      <c r="A132" s="988"/>
      <c r="B132" s="14"/>
      <c r="C132" s="14"/>
      <c r="D132" s="179"/>
      <c r="E132" s="179"/>
      <c r="F132" s="11" t="s">
        <v>9</v>
      </c>
      <c r="G132" s="249" t="str">
        <f>VLOOKUP(F132,'Весь прайс лист'!$B$4:$E$430,2,FALSE)</f>
        <v>Переключатель замковый с механизмом разблокировки KIO</v>
      </c>
      <c r="H132" s="11" t="s">
        <v>109</v>
      </c>
      <c r="I132" s="239">
        <f>VLOOKUP(F132,'Весь прайс лист'!B:E,4,FALSE)</f>
        <v>4800</v>
      </c>
    </row>
    <row r="133" spans="1:9" x14ac:dyDescent="0.3">
      <c r="A133" s="988"/>
      <c r="B133" s="14"/>
      <c r="C133" s="14"/>
      <c r="D133" s="179"/>
      <c r="E133" s="179"/>
      <c r="F133" s="11" t="s">
        <v>8</v>
      </c>
      <c r="G133" s="249" t="str">
        <f>VLOOKUP(F133,'Весь прайс лист'!$B$4:$E$430,2,FALSE)</f>
        <v>Металлический трос разблокировки для KIO KA1</v>
      </c>
      <c r="H133" s="11" t="s">
        <v>109</v>
      </c>
      <c r="I133" s="239">
        <f>VLOOKUP(F133,'Весь прайс лист'!B:E,4,FALSE)</f>
        <v>1450</v>
      </c>
    </row>
    <row r="134" spans="1:9" x14ac:dyDescent="0.3">
      <c r="A134" s="988"/>
      <c r="B134" s="14"/>
      <c r="C134" s="14"/>
      <c r="D134" s="179"/>
      <c r="E134" s="179"/>
      <c r="F134" s="11" t="s">
        <v>268</v>
      </c>
      <c r="G134" s="249" t="str">
        <f>VLOOKUP(F134,'Весь прайс лист'!$B$4:$E$430,2,FALSE)</f>
        <v>Рейка приводная SPIN, 3000мм SNA30</v>
      </c>
      <c r="H134" s="11" t="s">
        <v>109</v>
      </c>
      <c r="I134" s="239">
        <f>VLOOKUP(F134,'Весь прайс лист'!B:E,4,FALSE)</f>
        <v>9050</v>
      </c>
    </row>
    <row r="135" spans="1:9" x14ac:dyDescent="0.3">
      <c r="A135" s="988"/>
      <c r="B135" s="14"/>
      <c r="C135" s="14"/>
      <c r="D135" s="179"/>
      <c r="E135" s="179"/>
      <c r="F135" s="11" t="s">
        <v>271</v>
      </c>
      <c r="G135" s="249" t="str">
        <f>VLOOKUP(F135,'Весь прайс лист'!$B$4:$E$430,2,FALSE)</f>
        <v>Рейка приводная SPIN, 4000мм SNA6</v>
      </c>
      <c r="H135" s="11" t="s">
        <v>109</v>
      </c>
      <c r="I135" s="239">
        <f>VLOOKUP(F135,'Весь прайс лист'!B:E,4,FALSE)</f>
        <v>10700</v>
      </c>
    </row>
    <row r="136" spans="1:9" x14ac:dyDescent="0.3">
      <c r="A136" s="988"/>
      <c r="B136" s="14"/>
      <c r="C136" s="14"/>
      <c r="D136" s="179"/>
      <c r="E136" s="179"/>
      <c r="F136" s="11" t="s">
        <v>265</v>
      </c>
      <c r="G136" s="249" t="str">
        <f>VLOOKUP(F136,'Весь прайс лист'!$B$4:$E$430,2,FALSE)</f>
        <v>Удлинитель приводной рейки для SHEL SH1</v>
      </c>
      <c r="H136" s="11" t="s">
        <v>109</v>
      </c>
      <c r="I136" s="239">
        <f>VLOOKUP(F136,'Весь прайс лист'!B:E,4,FALSE)</f>
        <v>2950</v>
      </c>
    </row>
    <row r="137" spans="1:9" x14ac:dyDescent="0.3">
      <c r="A137" s="988"/>
      <c r="B137" s="14"/>
      <c r="C137" s="14"/>
      <c r="D137" s="179"/>
      <c r="E137" s="179"/>
      <c r="F137" s="11" t="s">
        <v>276</v>
      </c>
      <c r="G137" s="249" t="str">
        <f>VLOOKUP(F137,'Весь прайс лист'!$B$4:$E$430,2,FALSE)</f>
        <v>Аккумуляторная батарея B12-B.4310</v>
      </c>
      <c r="H137" s="11" t="s">
        <v>109</v>
      </c>
      <c r="I137" s="239">
        <f>VLOOKUP(F137,'Весь прайс лист'!B:E,4,FALSE)</f>
        <v>3950</v>
      </c>
    </row>
    <row r="138" spans="1:9" x14ac:dyDescent="0.3">
      <c r="A138" s="988"/>
      <c r="B138" s="14"/>
      <c r="C138" s="14"/>
      <c r="D138" s="179"/>
      <c r="E138" s="179"/>
      <c r="F138" s="11" t="s">
        <v>264</v>
      </c>
      <c r="G138" s="249" t="str">
        <f>VLOOKUP(F138,'Весь прайс лист'!$B$4:$E$430,2,FALSE)</f>
        <v>Комплект для разблокировки тросом MU</v>
      </c>
      <c r="H138" s="11" t="s">
        <v>109</v>
      </c>
      <c r="I138" s="239">
        <f>VLOOKUP(F138,'Весь прайс лист'!B:E,4,FALSE)</f>
        <v>1650</v>
      </c>
    </row>
    <row r="139" spans="1:9" ht="15" thickBot="1" x14ac:dyDescent="0.35">
      <c r="A139" s="989"/>
      <c r="B139" s="15"/>
      <c r="C139" s="15"/>
      <c r="D139" s="191"/>
      <c r="E139" s="191"/>
      <c r="F139" s="16" t="s">
        <v>270</v>
      </c>
      <c r="G139" s="251" t="e">
        <f>VLOOKUP(F139,'Весь прайс лист'!$B$4:$E$430,2,FALSE)</f>
        <v>#N/A</v>
      </c>
      <c r="H139" s="16" t="s">
        <v>231</v>
      </c>
      <c r="I139" s="241" t="e">
        <f>VLOOKUP(F139,'Весь прайс лист'!B:E,4,FALSE)</f>
        <v>#N/A</v>
      </c>
    </row>
  </sheetData>
  <mergeCells count="107">
    <mergeCell ref="J109:K111"/>
    <mergeCell ref="B112:E114"/>
    <mergeCell ref="B115:B117"/>
    <mergeCell ref="C115:C117"/>
    <mergeCell ref="D115:E117"/>
    <mergeCell ref="J115:K117"/>
    <mergeCell ref="J91:K93"/>
    <mergeCell ref="B94:E96"/>
    <mergeCell ref="J97:K99"/>
    <mergeCell ref="J103:K105"/>
    <mergeCell ref="B106:E108"/>
    <mergeCell ref="B109:B111"/>
    <mergeCell ref="C109:C111"/>
    <mergeCell ref="D109:E111"/>
    <mergeCell ref="C97:C99"/>
    <mergeCell ref="D97:E99"/>
    <mergeCell ref="B100:E102"/>
    <mergeCell ref="B103:B105"/>
    <mergeCell ref="C103:C105"/>
    <mergeCell ref="J61:K63"/>
    <mergeCell ref="B64:E66"/>
    <mergeCell ref="B67:B69"/>
    <mergeCell ref="C67:C69"/>
    <mergeCell ref="D67:E69"/>
    <mergeCell ref="J67:K69"/>
    <mergeCell ref="B85:B87"/>
    <mergeCell ref="C85:C87"/>
    <mergeCell ref="D85:E87"/>
    <mergeCell ref="J85:K87"/>
    <mergeCell ref="B70:E72"/>
    <mergeCell ref="B73:B75"/>
    <mergeCell ref="C73:C75"/>
    <mergeCell ref="D73:E75"/>
    <mergeCell ref="J73:K75"/>
    <mergeCell ref="B76:E78"/>
    <mergeCell ref="B79:B81"/>
    <mergeCell ref="C79:C81"/>
    <mergeCell ref="D79:E81"/>
    <mergeCell ref="J79:K81"/>
    <mergeCell ref="B82:E84"/>
    <mergeCell ref="A121:A139"/>
    <mergeCell ref="B38:B40"/>
    <mergeCell ref="C38:C40"/>
    <mergeCell ref="A38:A42"/>
    <mergeCell ref="B61:B63"/>
    <mergeCell ref="C61:C63"/>
    <mergeCell ref="D61:E63"/>
    <mergeCell ref="B91:B93"/>
    <mergeCell ref="C91:C93"/>
    <mergeCell ref="D91:E93"/>
    <mergeCell ref="A55:A60"/>
    <mergeCell ref="A49:A54"/>
    <mergeCell ref="A43:A48"/>
    <mergeCell ref="C49:C50"/>
    <mergeCell ref="B43:B44"/>
    <mergeCell ref="B57:E60"/>
    <mergeCell ref="A61:A90"/>
    <mergeCell ref="A91:A120"/>
    <mergeCell ref="B97:B99"/>
    <mergeCell ref="D103:E105"/>
    <mergeCell ref="B118:E120"/>
    <mergeCell ref="B88:E90"/>
    <mergeCell ref="J1:K1"/>
    <mergeCell ref="B15:E19"/>
    <mergeCell ref="C1:F1"/>
    <mergeCell ref="B24:E28"/>
    <mergeCell ref="C11:C14"/>
    <mergeCell ref="D29:E32"/>
    <mergeCell ref="C20:C23"/>
    <mergeCell ref="D11:E14"/>
    <mergeCell ref="J5:K7"/>
    <mergeCell ref="J2:K3"/>
    <mergeCell ref="J11:K14"/>
    <mergeCell ref="J29:K32"/>
    <mergeCell ref="J20:K23"/>
    <mergeCell ref="B5:B7"/>
    <mergeCell ref="C2:C3"/>
    <mergeCell ref="B2:B3"/>
    <mergeCell ref="C5:C7"/>
    <mergeCell ref="A2:A10"/>
    <mergeCell ref="B20:B23"/>
    <mergeCell ref="B29:B32"/>
    <mergeCell ref="C29:C32"/>
    <mergeCell ref="B8:E10"/>
    <mergeCell ref="B33:E37"/>
    <mergeCell ref="D2:E3"/>
    <mergeCell ref="D5:E7"/>
    <mergeCell ref="D20:E23"/>
    <mergeCell ref="J43:K44"/>
    <mergeCell ref="J49:K50"/>
    <mergeCell ref="J55:K56"/>
    <mergeCell ref="D38:E40"/>
    <mergeCell ref="J38:K40"/>
    <mergeCell ref="A11:A19"/>
    <mergeCell ref="B11:B14"/>
    <mergeCell ref="A20:A28"/>
    <mergeCell ref="A29:A37"/>
    <mergeCell ref="B41:E42"/>
    <mergeCell ref="C55:C56"/>
    <mergeCell ref="B49:B50"/>
    <mergeCell ref="B55:B56"/>
    <mergeCell ref="B45:E48"/>
    <mergeCell ref="B51:E54"/>
    <mergeCell ref="C43:C44"/>
    <mergeCell ref="D43:E44"/>
    <mergeCell ref="D49:E50"/>
    <mergeCell ref="D55:E56"/>
  </mergeCells>
  <pageMargins left="0.25" right="0.25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N220"/>
  <sheetViews>
    <sheetView view="pageBreakPreview" zoomScaleSheetLayoutView="100" workbookViewId="0">
      <selection activeCell="L15" sqref="L15:L18"/>
    </sheetView>
  </sheetViews>
  <sheetFormatPr defaultRowHeight="14.4" x14ac:dyDescent="0.3"/>
  <cols>
    <col min="1" max="1" width="6.109375" customWidth="1"/>
    <col min="2" max="2" width="6.44140625" customWidth="1"/>
    <col min="3" max="3" width="16.109375" customWidth="1"/>
    <col min="4" max="4" width="4.6640625" style="7" customWidth="1"/>
    <col min="5" max="5" width="8.5546875" customWidth="1"/>
    <col min="6" max="6" width="10.44140625" style="176" customWidth="1"/>
    <col min="7" max="7" width="18.109375" style="176" customWidth="1"/>
    <col min="8" max="8" width="14.88671875" style="176" bestFit="1" customWidth="1"/>
    <col min="9" max="9" width="52.44140625" style="176" bestFit="1" customWidth="1"/>
    <col min="10" max="10" width="8.88671875" style="176" customWidth="1"/>
    <col min="11" max="11" width="8.88671875" style="169" customWidth="1"/>
    <col min="12" max="12" width="14.6640625" style="170" bestFit="1" customWidth="1"/>
    <col min="13" max="13" width="5.109375" style="170" customWidth="1"/>
    <col min="14" max="14" width="9.88671875" style="170" customWidth="1"/>
  </cols>
  <sheetData>
    <row r="1" spans="1:14" ht="57" customHeight="1" thickBot="1" x14ac:dyDescent="0.35">
      <c r="A1" s="71" t="s">
        <v>37</v>
      </c>
      <c r="B1" s="67" t="s">
        <v>65</v>
      </c>
      <c r="C1" s="72" t="s">
        <v>48</v>
      </c>
      <c r="D1" s="73"/>
      <c r="E1" s="1033" t="s">
        <v>662</v>
      </c>
      <c r="F1" s="1034"/>
      <c r="G1" s="1035"/>
      <c r="H1" s="1036"/>
      <c r="I1" s="104" t="s">
        <v>41</v>
      </c>
      <c r="J1" s="104" t="s">
        <v>40</v>
      </c>
      <c r="K1" s="146" t="s">
        <v>530</v>
      </c>
      <c r="L1" s="1052" t="s">
        <v>531</v>
      </c>
      <c r="M1" s="1053"/>
      <c r="N1" s="815"/>
    </row>
    <row r="2" spans="1:14" s="7" customFormat="1" ht="16.649999999999999" customHeight="1" x14ac:dyDescent="0.3">
      <c r="A2" s="701" t="s">
        <v>82</v>
      </c>
      <c r="B2" s="1066" t="s">
        <v>66</v>
      </c>
      <c r="C2" s="1057" t="s">
        <v>532</v>
      </c>
      <c r="D2" s="742" t="s">
        <v>481</v>
      </c>
      <c r="E2" s="605" t="s">
        <v>1023</v>
      </c>
      <c r="F2" s="679"/>
      <c r="G2" s="1023" t="s">
        <v>83</v>
      </c>
      <c r="H2" s="31" t="s">
        <v>84</v>
      </c>
      <c r="I2" s="31" t="str">
        <f>VLOOKUP(H2,'Весь прайс лист'!B:C,2,FALSE)</f>
        <v>Тумба шлагбаума со встроенным радиоприемником WIDES</v>
      </c>
      <c r="J2" s="31">
        <v>1</v>
      </c>
      <c r="K2" s="121">
        <f>VLOOKUP(H2,'Весь прайс лист'!B:E,4,FALSE)</f>
        <v>54850</v>
      </c>
      <c r="L2" s="1020">
        <f>VLOOKUP(G2,'Весь прайс лист'!B:E,4,FALSE)</f>
        <v>50900</v>
      </c>
      <c r="M2" s="1046">
        <f>VLOOKUP(E2,'Весь прайс лист'!B:E,4,FALSE)</f>
        <v>55900</v>
      </c>
      <c r="N2" s="1047"/>
    </row>
    <row r="3" spans="1:14" s="7" customFormat="1" x14ac:dyDescent="0.3">
      <c r="A3" s="702"/>
      <c r="B3" s="1067"/>
      <c r="C3" s="1058"/>
      <c r="D3" s="665"/>
      <c r="E3" s="607"/>
      <c r="F3" s="680"/>
      <c r="G3" s="1024"/>
      <c r="H3" s="32" t="s">
        <v>604</v>
      </c>
      <c r="I3" s="32" t="str">
        <f>VLOOKUP(H3,'Весь прайс лист'!B:C,2,FALSE)</f>
        <v>Рейка шлагбаумная 45x58x4200мм XBA19-4RU</v>
      </c>
      <c r="J3" s="32">
        <v>1</v>
      </c>
      <c r="K3" s="122">
        <f>VLOOKUP(H3,'Весь прайс лист'!B:E,4,FALSE)</f>
        <v>5800</v>
      </c>
      <c r="L3" s="1021"/>
      <c r="M3" s="1048"/>
      <c r="N3" s="1049"/>
    </row>
    <row r="4" spans="1:14" s="7" customFormat="1" x14ac:dyDescent="0.3">
      <c r="A4" s="702"/>
      <c r="B4" s="1067"/>
      <c r="C4" s="1058"/>
      <c r="D4" s="665"/>
      <c r="E4" s="607"/>
      <c r="F4" s="680"/>
      <c r="G4" s="1024"/>
      <c r="H4" s="32" t="s">
        <v>17</v>
      </c>
      <c r="I4" s="32" t="str">
        <f>VLOOKUP(H4,'Весь прайс лист'!B:C,2,FALSE)</f>
        <v>Демпфер XBA13</v>
      </c>
      <c r="J4" s="32">
        <v>1</v>
      </c>
      <c r="K4" s="122">
        <f>VLOOKUP(H4,'Весь прайс лист'!B:E,4,FALSE)</f>
        <v>4300</v>
      </c>
      <c r="L4" s="1021"/>
      <c r="M4" s="1048"/>
      <c r="N4" s="1049"/>
    </row>
    <row r="5" spans="1:14" s="7" customFormat="1" ht="15" thickBot="1" x14ac:dyDescent="0.35">
      <c r="A5" s="702"/>
      <c r="B5" s="1067"/>
      <c r="C5" s="1058"/>
      <c r="D5" s="665"/>
      <c r="E5" s="607"/>
      <c r="F5" s="680"/>
      <c r="G5" s="1025"/>
      <c r="H5" s="33" t="s">
        <v>35</v>
      </c>
      <c r="I5" s="33" t="str">
        <f>VLOOKUP(H5,'Весь прайс лист'!B:C,2,FALSE)</f>
        <v>Наклейки светоотражающие (комплект) NK1</v>
      </c>
      <c r="J5" s="33">
        <v>1</v>
      </c>
      <c r="K5" s="123">
        <f>VLOOKUP(H5,'Весь прайс лист'!B:E,4,FALSE)</f>
        <v>500</v>
      </c>
      <c r="L5" s="1022"/>
      <c r="M5" s="1048"/>
      <c r="N5" s="1049"/>
    </row>
    <row r="6" spans="1:14" s="7" customFormat="1" x14ac:dyDescent="0.3">
      <c r="A6" s="702"/>
      <c r="B6" s="1067"/>
      <c r="C6" s="1058"/>
      <c r="D6" s="665"/>
      <c r="E6" s="607"/>
      <c r="F6" s="680"/>
      <c r="G6" s="1027"/>
      <c r="H6" s="64" t="s">
        <v>669</v>
      </c>
      <c r="I6" s="64" t="str">
        <f>VLOOKUP(H6,'Весь прайс лист'!B:C,2,FALSE)</f>
        <v>Лампа сигнальная с антенной 12В/24В ELDC</v>
      </c>
      <c r="J6" s="64">
        <v>1</v>
      </c>
      <c r="K6" s="155">
        <f>VLOOKUP(H6,'Весь прайс лист'!B:E,4,FALSE)</f>
        <v>3150</v>
      </c>
      <c r="L6" s="1054"/>
      <c r="M6" s="1048"/>
      <c r="N6" s="1049"/>
    </row>
    <row r="7" spans="1:14" s="7" customFormat="1" ht="15" thickBot="1" x14ac:dyDescent="0.35">
      <c r="A7" s="702"/>
      <c r="B7" s="1067"/>
      <c r="C7" s="1059"/>
      <c r="D7" s="666"/>
      <c r="E7" s="609"/>
      <c r="F7" s="681"/>
      <c r="G7" s="1028"/>
      <c r="H7" s="66" t="s">
        <v>94</v>
      </c>
      <c r="I7" s="66" t="str">
        <f>VLOOKUP(H7,'Весь прайс лист'!B:C,2,FALSE)</f>
        <v>Фотоэлементы Medium EPM</v>
      </c>
      <c r="J7" s="66">
        <v>1</v>
      </c>
      <c r="K7" s="156">
        <f>VLOOKUP(H7,'Весь прайс лист'!B:E,4,FALSE)</f>
        <v>4650</v>
      </c>
      <c r="L7" s="1055"/>
      <c r="M7" s="1050"/>
      <c r="N7" s="1051"/>
    </row>
    <row r="8" spans="1:14" s="7" customFormat="1" ht="15" customHeight="1" x14ac:dyDescent="0.3">
      <c r="A8" s="702"/>
      <c r="B8" s="1067"/>
      <c r="C8" s="669" t="s">
        <v>483</v>
      </c>
      <c r="D8" s="670"/>
      <c r="E8" s="670"/>
      <c r="F8" s="670"/>
      <c r="G8" s="727"/>
      <c r="H8" s="42" t="s">
        <v>947</v>
      </c>
      <c r="I8" s="172" t="str">
        <f>VLOOKUP(H8,'Весь прайс лист'!B:C,2,FALSE)</f>
        <v>Аккумуляторная батарея PS324</v>
      </c>
      <c r="J8" s="172"/>
      <c r="K8" s="165">
        <f>VLOOKUP(H8,'Весь прайс лист'!B:E,4,FALSE)</f>
        <v>7500</v>
      </c>
      <c r="L8" s="1037"/>
      <c r="M8" s="1038"/>
      <c r="N8" s="1039"/>
    </row>
    <row r="9" spans="1:14" s="7" customFormat="1" ht="15" customHeight="1" x14ac:dyDescent="0.3">
      <c r="A9" s="702"/>
      <c r="B9" s="1067"/>
      <c r="C9" s="643"/>
      <c r="D9" s="644"/>
      <c r="E9" s="644"/>
      <c r="F9" s="644"/>
      <c r="G9" s="645"/>
      <c r="H9" s="40" t="s">
        <v>18</v>
      </c>
      <c r="I9" s="173" t="str">
        <f>VLOOKUP(H9,'Весь прайс лист'!B:C,2,FALSE)</f>
        <v>Светодиоды сигнальные, 4м XBA4</v>
      </c>
      <c r="J9" s="173"/>
      <c r="K9" s="166">
        <f>VLOOKUP(H9,'Весь прайс лист'!B:E,4,FALSE)</f>
        <v>4850</v>
      </c>
      <c r="L9" s="1040"/>
      <c r="M9" s="1041"/>
      <c r="N9" s="1042"/>
    </row>
    <row r="10" spans="1:14" s="7" customFormat="1" ht="15" customHeight="1" x14ac:dyDescent="0.3">
      <c r="A10" s="702"/>
      <c r="B10" s="1067"/>
      <c r="C10" s="643"/>
      <c r="D10" s="644"/>
      <c r="E10" s="644"/>
      <c r="F10" s="644"/>
      <c r="G10" s="645"/>
      <c r="H10" s="40" t="s">
        <v>57</v>
      </c>
      <c r="I10" s="173" t="str">
        <f>VLOOKUP(H10,'Весь прайс лист'!B:C,2,FALSE)</f>
        <v>Цифровой переключатель FLOR EDSW</v>
      </c>
      <c r="J10" s="173"/>
      <c r="K10" s="166">
        <f>VLOOKUP(H10,'Весь прайс лист'!B:E,4,FALSE)</f>
        <v>7400</v>
      </c>
      <c r="L10" s="1040"/>
      <c r="M10" s="1041"/>
      <c r="N10" s="1042"/>
    </row>
    <row r="11" spans="1:14" s="7" customFormat="1" ht="15.75" customHeight="1" x14ac:dyDescent="0.3">
      <c r="A11" s="702"/>
      <c r="B11" s="1067"/>
      <c r="C11" s="643"/>
      <c r="D11" s="644"/>
      <c r="E11" s="644"/>
      <c r="F11" s="644"/>
      <c r="G11" s="645"/>
      <c r="H11" s="40" t="s">
        <v>669</v>
      </c>
      <c r="I11" s="173" t="str">
        <f>VLOOKUP(H11,'Весь прайс лист'!B:C,2,FALSE)</f>
        <v>Лампа сигнальная с антенной 12В/24В ELDC</v>
      </c>
      <c r="J11" s="173"/>
      <c r="K11" s="166">
        <f>VLOOKUP(H11,'Весь прайс лист'!B:E,4,FALSE)</f>
        <v>3150</v>
      </c>
      <c r="L11" s="1040"/>
      <c r="M11" s="1041"/>
      <c r="N11" s="1042"/>
    </row>
    <row r="12" spans="1:14" s="7" customFormat="1" ht="15.75" customHeight="1" x14ac:dyDescent="0.3">
      <c r="A12" s="702"/>
      <c r="B12" s="1067"/>
      <c r="C12" s="643"/>
      <c r="D12" s="644"/>
      <c r="E12" s="644"/>
      <c r="F12" s="644"/>
      <c r="G12" s="645"/>
      <c r="H12" s="54" t="s">
        <v>201</v>
      </c>
      <c r="I12" s="174" t="str">
        <f>VLOOKUP(H12,'Весь прайс лист'!B:C,2,FALSE)</f>
        <v>Опора стационарная WA11</v>
      </c>
      <c r="J12" s="174"/>
      <c r="K12" s="167">
        <f>VLOOKUP(H12,'Весь прайс лист'!B:E,4,FALSE)</f>
        <v>6350</v>
      </c>
      <c r="L12" s="1040"/>
      <c r="M12" s="1041"/>
      <c r="N12" s="1042"/>
    </row>
    <row r="13" spans="1:14" s="7" customFormat="1" ht="15.75" customHeight="1" x14ac:dyDescent="0.3">
      <c r="A13" s="702"/>
      <c r="B13" s="1067"/>
      <c r="C13" s="643"/>
      <c r="D13" s="644"/>
      <c r="E13" s="644"/>
      <c r="F13" s="644"/>
      <c r="G13" s="645"/>
      <c r="H13" s="54" t="s">
        <v>203</v>
      </c>
      <c r="I13" s="174" t="str">
        <f>VLOOKUP(H13,'Весь прайс лист'!B:C,2,FALSE)</f>
        <v>Опора подвесная WA12</v>
      </c>
      <c r="J13" s="174"/>
      <c r="K13" s="167">
        <f>VLOOKUP(H13,'Весь прайс лист'!B:E,4,FALSE)</f>
        <v>6900</v>
      </c>
      <c r="L13" s="1040"/>
      <c r="M13" s="1041"/>
      <c r="N13" s="1042"/>
    </row>
    <row r="14" spans="1:14" s="7" customFormat="1" ht="15" thickBot="1" x14ac:dyDescent="0.35">
      <c r="A14" s="703"/>
      <c r="B14" s="1068"/>
      <c r="C14" s="646"/>
      <c r="D14" s="647"/>
      <c r="E14" s="647"/>
      <c r="F14" s="647"/>
      <c r="G14" s="648"/>
      <c r="H14" s="54" t="s">
        <v>205</v>
      </c>
      <c r="I14" s="174" t="str">
        <f>VLOOKUP(H14,'Весь прайс лист'!B:C,2,FALSE)</f>
        <v>Решетка для рейки шлагбаумной WA13</v>
      </c>
      <c r="J14" s="174"/>
      <c r="K14" s="167">
        <f>VLOOKUP(H14,'Весь прайс лист'!B:E,4,FALSE)</f>
        <v>7000</v>
      </c>
      <c r="L14" s="1043"/>
      <c r="M14" s="1044"/>
      <c r="N14" s="1045"/>
    </row>
    <row r="15" spans="1:14" s="7" customFormat="1" ht="18.45" customHeight="1" x14ac:dyDescent="0.3">
      <c r="A15" s="701" t="s">
        <v>85</v>
      </c>
      <c r="B15" s="1066" t="s">
        <v>66</v>
      </c>
      <c r="C15" s="1057" t="s">
        <v>541</v>
      </c>
      <c r="D15" s="742" t="s">
        <v>481</v>
      </c>
      <c r="E15" s="605" t="s">
        <v>1024</v>
      </c>
      <c r="F15" s="679"/>
      <c r="G15" s="1023" t="s">
        <v>87</v>
      </c>
      <c r="H15" s="31" t="s">
        <v>86</v>
      </c>
      <c r="I15" s="31" t="str">
        <f>VLOOKUP(H15,'Весь прайс лист'!B:C,2,FALSE)</f>
        <v>Тумба шлагбаума радиоприемником WIDEM</v>
      </c>
      <c r="J15" s="31">
        <v>1</v>
      </c>
      <c r="K15" s="121">
        <f>VLOOKUP(H15,'Весь прайс лист'!B:E,4,FALSE)</f>
        <v>64150</v>
      </c>
      <c r="L15" s="1087">
        <f>VLOOKUP(G15,'Весь прайс лист'!B:E,4,FALSE)</f>
        <v>55900</v>
      </c>
      <c r="M15" s="676">
        <f>VLOOKUP(E15,'Весь прайс лист'!B:E,4,FALSE)</f>
        <v>60900</v>
      </c>
      <c r="N15" s="565"/>
    </row>
    <row r="16" spans="1:14" s="7" customFormat="1" x14ac:dyDescent="0.3">
      <c r="A16" s="702"/>
      <c r="B16" s="1067"/>
      <c r="C16" s="1058"/>
      <c r="D16" s="665"/>
      <c r="E16" s="607"/>
      <c r="F16" s="680"/>
      <c r="G16" s="1024"/>
      <c r="H16" s="32" t="s">
        <v>604</v>
      </c>
      <c r="I16" s="32" t="str">
        <f>VLOOKUP(H16,'Весь прайс лист'!B:C,2,FALSE)</f>
        <v>Рейка шлагбаумная 45x58x4200мм XBA19-4RU</v>
      </c>
      <c r="J16" s="32">
        <v>1</v>
      </c>
      <c r="K16" s="122">
        <f>VLOOKUP(H16,'Весь прайс лист'!B:E,4,FALSE)</f>
        <v>5800</v>
      </c>
      <c r="L16" s="1088"/>
      <c r="M16" s="674"/>
      <c r="N16" s="567"/>
    </row>
    <row r="17" spans="1:14" s="7" customFormat="1" x14ac:dyDescent="0.3">
      <c r="A17" s="702"/>
      <c r="B17" s="1067"/>
      <c r="C17" s="1058"/>
      <c r="D17" s="665"/>
      <c r="E17" s="607"/>
      <c r="F17" s="680"/>
      <c r="G17" s="1024"/>
      <c r="H17" s="32" t="s">
        <v>17</v>
      </c>
      <c r="I17" s="32" t="str">
        <f>VLOOKUP(H17,'Весь прайс лист'!B:C,2,FALSE)</f>
        <v>Демпфер XBA13</v>
      </c>
      <c r="J17" s="32">
        <v>1</v>
      </c>
      <c r="K17" s="122">
        <f>VLOOKUP(H17,'Весь прайс лист'!B:E,4,FALSE)</f>
        <v>4300</v>
      </c>
      <c r="L17" s="1088"/>
      <c r="M17" s="674"/>
      <c r="N17" s="567"/>
    </row>
    <row r="18" spans="1:14" s="7" customFormat="1" ht="15" thickBot="1" x14ac:dyDescent="0.35">
      <c r="A18" s="702"/>
      <c r="B18" s="1067"/>
      <c r="C18" s="1058"/>
      <c r="D18" s="665"/>
      <c r="E18" s="607"/>
      <c r="F18" s="680"/>
      <c r="G18" s="1025"/>
      <c r="H18" s="33" t="s">
        <v>35</v>
      </c>
      <c r="I18" s="33" t="str">
        <f>VLOOKUP(H18,'Весь прайс лист'!B:C,2,FALSE)</f>
        <v>Наклейки светоотражающие (комплект) NK1</v>
      </c>
      <c r="J18" s="33">
        <v>1</v>
      </c>
      <c r="K18" s="123">
        <f>VLOOKUP(H18,'Весь прайс лист'!B:E,4,FALSE)</f>
        <v>500</v>
      </c>
      <c r="L18" s="1089"/>
      <c r="M18" s="674"/>
      <c r="N18" s="567"/>
    </row>
    <row r="19" spans="1:14" s="7" customFormat="1" x14ac:dyDescent="0.3">
      <c r="A19" s="702"/>
      <c r="B19" s="1067"/>
      <c r="C19" s="1058"/>
      <c r="D19" s="665"/>
      <c r="E19" s="607"/>
      <c r="F19" s="680"/>
      <c r="G19" s="1027"/>
      <c r="H19" s="64" t="s">
        <v>669</v>
      </c>
      <c r="I19" s="64" t="str">
        <f>VLOOKUP(H19,'Весь прайс лист'!B:C,2,FALSE)</f>
        <v>Лампа сигнальная с антенной 12В/24В ELDC</v>
      </c>
      <c r="J19" s="64">
        <v>1</v>
      </c>
      <c r="K19" s="155">
        <f>VLOOKUP(H19,'Весь прайс лист'!B:E,4,FALSE)</f>
        <v>3150</v>
      </c>
      <c r="L19" s="1026"/>
      <c r="M19" s="674"/>
      <c r="N19" s="567"/>
    </row>
    <row r="20" spans="1:14" s="7" customFormat="1" ht="15" thickBot="1" x14ac:dyDescent="0.35">
      <c r="A20" s="702"/>
      <c r="B20" s="1067"/>
      <c r="C20" s="1059"/>
      <c r="D20" s="666"/>
      <c r="E20" s="609"/>
      <c r="F20" s="681"/>
      <c r="G20" s="1028"/>
      <c r="H20" s="66" t="s">
        <v>94</v>
      </c>
      <c r="I20" s="66" t="str">
        <f>VLOOKUP(H20,'Весь прайс лист'!B:C,2,FALSE)</f>
        <v>Фотоэлементы Medium EPM</v>
      </c>
      <c r="J20" s="66">
        <v>1</v>
      </c>
      <c r="K20" s="156">
        <f>VLOOKUP(H20,'Весь прайс лист'!B:E,4,FALSE)</f>
        <v>4650</v>
      </c>
      <c r="L20" s="1029"/>
      <c r="M20" s="675"/>
      <c r="N20" s="569"/>
    </row>
    <row r="21" spans="1:14" s="7" customFormat="1" ht="15" customHeight="1" x14ac:dyDescent="0.3">
      <c r="A21" s="702"/>
      <c r="B21" s="1067"/>
      <c r="C21" s="669" t="s">
        <v>483</v>
      </c>
      <c r="D21" s="670"/>
      <c r="E21" s="670"/>
      <c r="F21" s="670"/>
      <c r="G21" s="727"/>
      <c r="H21" s="42" t="s">
        <v>947</v>
      </c>
      <c r="I21" s="172" t="str">
        <f>VLOOKUP(H21,'Весь прайс лист'!B:C,2,FALSE)</f>
        <v>Аккумуляторная батарея PS324</v>
      </c>
      <c r="J21" s="172"/>
      <c r="K21" s="165">
        <f>VLOOKUP(H21,'Весь прайс лист'!B:E,4,FALSE)</f>
        <v>7500</v>
      </c>
      <c r="L21" s="1037"/>
      <c r="M21" s="1038"/>
      <c r="N21" s="1039"/>
    </row>
    <row r="22" spans="1:14" s="7" customFormat="1" ht="15" customHeight="1" x14ac:dyDescent="0.3">
      <c r="A22" s="702"/>
      <c r="B22" s="1067"/>
      <c r="C22" s="643"/>
      <c r="D22" s="644"/>
      <c r="E22" s="644"/>
      <c r="F22" s="644"/>
      <c r="G22" s="645"/>
      <c r="H22" s="40" t="s">
        <v>18</v>
      </c>
      <c r="I22" s="173" t="str">
        <f>VLOOKUP(H22,'Весь прайс лист'!B:C,2,FALSE)</f>
        <v>Светодиоды сигнальные, 4м XBA4</v>
      </c>
      <c r="J22" s="173"/>
      <c r="K22" s="166">
        <f>VLOOKUP(H22,'Весь прайс лист'!B:E,4,FALSE)</f>
        <v>4850</v>
      </c>
      <c r="L22" s="1040"/>
      <c r="M22" s="1041"/>
      <c r="N22" s="1042"/>
    </row>
    <row r="23" spans="1:14" s="7" customFormat="1" ht="15" customHeight="1" x14ac:dyDescent="0.3">
      <c r="A23" s="702"/>
      <c r="B23" s="1067"/>
      <c r="C23" s="643"/>
      <c r="D23" s="644"/>
      <c r="E23" s="644"/>
      <c r="F23" s="644"/>
      <c r="G23" s="645"/>
      <c r="H23" s="40" t="s">
        <v>57</v>
      </c>
      <c r="I23" s="173" t="str">
        <f>VLOOKUP(H23,'Весь прайс лист'!B:C,2,FALSE)</f>
        <v>Цифровой переключатель FLOR EDSW</v>
      </c>
      <c r="J23" s="173"/>
      <c r="K23" s="166">
        <f>VLOOKUP(H23,'Весь прайс лист'!B:E,4,FALSE)</f>
        <v>7400</v>
      </c>
      <c r="L23" s="1040"/>
      <c r="M23" s="1041"/>
      <c r="N23" s="1042"/>
    </row>
    <row r="24" spans="1:14" s="7" customFormat="1" ht="15.75" customHeight="1" x14ac:dyDescent="0.3">
      <c r="A24" s="702"/>
      <c r="B24" s="1067"/>
      <c r="C24" s="643"/>
      <c r="D24" s="644"/>
      <c r="E24" s="644"/>
      <c r="F24" s="644"/>
      <c r="G24" s="645"/>
      <c r="H24" s="40" t="s">
        <v>669</v>
      </c>
      <c r="I24" s="173" t="str">
        <f>VLOOKUP(H24,'Весь прайс лист'!B:C,2,FALSE)</f>
        <v>Лампа сигнальная с антенной 12В/24В ELDC</v>
      </c>
      <c r="J24" s="173"/>
      <c r="K24" s="166">
        <f>VLOOKUP(H24,'Весь прайс лист'!B:E,4,FALSE)</f>
        <v>3150</v>
      </c>
      <c r="L24" s="1040"/>
      <c r="M24" s="1041"/>
      <c r="N24" s="1042"/>
    </row>
    <row r="25" spans="1:14" s="7" customFormat="1" ht="15.75" customHeight="1" x14ac:dyDescent="0.3">
      <c r="A25" s="702"/>
      <c r="B25" s="1067"/>
      <c r="C25" s="643"/>
      <c r="D25" s="644"/>
      <c r="E25" s="644"/>
      <c r="F25" s="644"/>
      <c r="G25" s="645"/>
      <c r="H25" s="54" t="s">
        <v>201</v>
      </c>
      <c r="I25" s="174" t="str">
        <f>VLOOKUP(H25,'Весь прайс лист'!B:C,2,FALSE)</f>
        <v>Опора стационарная WA11</v>
      </c>
      <c r="J25" s="174"/>
      <c r="K25" s="167">
        <f>VLOOKUP(H25,'Весь прайс лист'!B:E,4,FALSE)</f>
        <v>6350</v>
      </c>
      <c r="L25" s="1040"/>
      <c r="M25" s="1041"/>
      <c r="N25" s="1042"/>
    </row>
    <row r="26" spans="1:14" s="7" customFormat="1" ht="15.75" customHeight="1" x14ac:dyDescent="0.3">
      <c r="A26" s="702"/>
      <c r="B26" s="1067"/>
      <c r="C26" s="643"/>
      <c r="D26" s="644"/>
      <c r="E26" s="644"/>
      <c r="F26" s="644"/>
      <c r="G26" s="645"/>
      <c r="H26" s="54" t="s">
        <v>203</v>
      </c>
      <c r="I26" s="174" t="str">
        <f>VLOOKUP(H26,'Весь прайс лист'!B:C,2,FALSE)</f>
        <v>Опора подвесная WA12</v>
      </c>
      <c r="J26" s="174"/>
      <c r="K26" s="167">
        <f>VLOOKUP(H26,'Весь прайс лист'!B:E,4,FALSE)</f>
        <v>6900</v>
      </c>
      <c r="L26" s="1040"/>
      <c r="M26" s="1041"/>
      <c r="N26" s="1042"/>
    </row>
    <row r="27" spans="1:14" s="7" customFormat="1" ht="15" thickBot="1" x14ac:dyDescent="0.35">
      <c r="A27" s="703"/>
      <c r="B27" s="1068"/>
      <c r="C27" s="646"/>
      <c r="D27" s="647"/>
      <c r="E27" s="647"/>
      <c r="F27" s="647"/>
      <c r="G27" s="648"/>
      <c r="H27" s="54" t="s">
        <v>205</v>
      </c>
      <c r="I27" s="174" t="str">
        <f>VLOOKUP(H27,'Весь прайс лист'!B:C,2,FALSE)</f>
        <v>Решетка для рейки шлагбаумной WA13</v>
      </c>
      <c r="J27" s="174"/>
      <c r="K27" s="167">
        <f>VLOOKUP(H27,'Весь прайс лист'!B:E,4,FALSE)</f>
        <v>7000</v>
      </c>
      <c r="L27" s="1043"/>
      <c r="M27" s="1044"/>
      <c r="N27" s="1045"/>
    </row>
    <row r="28" spans="1:14" s="7" customFormat="1" x14ac:dyDescent="0.3">
      <c r="A28" s="1069" t="s">
        <v>85</v>
      </c>
      <c r="B28" s="1071" t="s">
        <v>73</v>
      </c>
      <c r="C28" s="677" t="s">
        <v>546</v>
      </c>
      <c r="D28" s="742" t="s">
        <v>481</v>
      </c>
      <c r="E28" s="755" t="s">
        <v>1025</v>
      </c>
      <c r="F28" s="1077"/>
      <c r="G28" s="1023" t="s">
        <v>504</v>
      </c>
      <c r="H28" s="31" t="s">
        <v>86</v>
      </c>
      <c r="I28" s="31" t="str">
        <f>VLOOKUP(H28,'Весь прайс лист'!B:C,2,FALSE)</f>
        <v>Тумба шлагбаума радиоприемником WIDEM</v>
      </c>
      <c r="J28" s="31">
        <v>1</v>
      </c>
      <c r="K28" s="121">
        <f>VLOOKUP(H28,'Весь прайс лист'!B:E,4,FALSE)</f>
        <v>64150</v>
      </c>
      <c r="L28" s="1030">
        <f>VLOOKUP(G28,'Весь прайс лист'!B:E,4,FALSE)</f>
        <v>65900</v>
      </c>
      <c r="M28" s="631">
        <f>VLOOKUP(E28,'Весь прайс лист'!B:E,4,FALSE)</f>
        <v>70900</v>
      </c>
      <c r="N28" s="632"/>
    </row>
    <row r="29" spans="1:14" s="7" customFormat="1" x14ac:dyDescent="0.3">
      <c r="A29" s="761"/>
      <c r="B29" s="1072"/>
      <c r="C29" s="678"/>
      <c r="D29" s="665"/>
      <c r="E29" s="756"/>
      <c r="F29" s="1078"/>
      <c r="G29" s="1024"/>
      <c r="H29" s="32" t="s">
        <v>506</v>
      </c>
      <c r="I29" s="32" t="str">
        <f>VLOOKUP(H29,'Весь прайс лист'!B:C,2,FALSE)</f>
        <v>Рейка шлагбаумная 45x58x5200мм XBA19-5RU</v>
      </c>
      <c r="J29" s="32">
        <v>1</v>
      </c>
      <c r="K29" s="122">
        <f>VLOOKUP(H29,'Весь прайс лист'!B:E,4,FALSE)</f>
        <v>6850</v>
      </c>
      <c r="L29" s="1031"/>
      <c r="M29" s="633"/>
      <c r="N29" s="634"/>
    </row>
    <row r="30" spans="1:14" s="7" customFormat="1" x14ac:dyDescent="0.3">
      <c r="A30" s="761"/>
      <c r="B30" s="1072"/>
      <c r="C30" s="678"/>
      <c r="D30" s="665"/>
      <c r="E30" s="756"/>
      <c r="F30" s="1078"/>
      <c r="G30" s="1024"/>
      <c r="H30" s="32" t="s">
        <v>499</v>
      </c>
      <c r="I30" s="32" t="s">
        <v>659</v>
      </c>
      <c r="J30" s="32">
        <v>1</v>
      </c>
      <c r="K30" s="122"/>
      <c r="L30" s="1031"/>
      <c r="M30" s="633"/>
      <c r="N30" s="634"/>
    </row>
    <row r="31" spans="1:14" s="7" customFormat="1" ht="15" thickBot="1" x14ac:dyDescent="0.35">
      <c r="A31" s="761"/>
      <c r="B31" s="1072"/>
      <c r="C31" s="678"/>
      <c r="D31" s="665"/>
      <c r="E31" s="756"/>
      <c r="F31" s="1078"/>
      <c r="G31" s="1025"/>
      <c r="H31" s="33" t="s">
        <v>35</v>
      </c>
      <c r="I31" s="33" t="str">
        <f>VLOOKUP(H31,'Весь прайс лист'!B:C,2,FALSE)</f>
        <v>Наклейки светоотражающие (комплект) NK1</v>
      </c>
      <c r="J31" s="33">
        <v>1</v>
      </c>
      <c r="K31" s="123">
        <f>VLOOKUP(H31,'Весь прайс лист'!B:E,4,FALSE)</f>
        <v>500</v>
      </c>
      <c r="L31" s="1032"/>
      <c r="M31" s="633"/>
      <c r="N31" s="634"/>
    </row>
    <row r="32" spans="1:14" s="7" customFormat="1" x14ac:dyDescent="0.3">
      <c r="A32" s="761"/>
      <c r="B32" s="1072"/>
      <c r="C32" s="678"/>
      <c r="D32" s="665"/>
      <c r="E32" s="756"/>
      <c r="F32" s="1078"/>
      <c r="G32" s="1075"/>
      <c r="H32" s="47" t="s">
        <v>94</v>
      </c>
      <c r="I32" s="47" t="str">
        <f>VLOOKUP(H32,'Весь прайс лист'!B:C,2,FALSE)</f>
        <v>Фотоэлементы Medium EPM</v>
      </c>
      <c r="J32" s="47">
        <v>1</v>
      </c>
      <c r="K32" s="134">
        <f>VLOOKUP(H32,'Весь прайс лист'!B:E,4,FALSE)</f>
        <v>4650</v>
      </c>
      <c r="L32" s="1079"/>
      <c r="M32" s="633"/>
      <c r="N32" s="634"/>
    </row>
    <row r="33" spans="1:14" s="7" customFormat="1" ht="15" thickBot="1" x14ac:dyDescent="0.35">
      <c r="A33" s="761"/>
      <c r="B33" s="1072"/>
      <c r="C33" s="713"/>
      <c r="D33" s="666"/>
      <c r="E33" s="757"/>
      <c r="F33" s="750"/>
      <c r="G33" s="1076"/>
      <c r="H33" s="48" t="s">
        <v>669</v>
      </c>
      <c r="I33" s="48" t="str">
        <f>VLOOKUP(H33,'Весь прайс лист'!B:C,2,FALSE)</f>
        <v>Лампа сигнальная с антенной 12В/24В ELDC</v>
      </c>
      <c r="J33" s="48">
        <v>1</v>
      </c>
      <c r="K33" s="135">
        <f>VLOOKUP(H33,'Весь прайс лист'!B:E,4,FALSE)</f>
        <v>3150</v>
      </c>
      <c r="L33" s="1080"/>
      <c r="M33" s="635"/>
      <c r="N33" s="636"/>
    </row>
    <row r="34" spans="1:14" s="7" customFormat="1" x14ac:dyDescent="0.3">
      <c r="A34" s="761"/>
      <c r="B34" s="1072"/>
      <c r="C34" s="670" t="s">
        <v>483</v>
      </c>
      <c r="D34" s="670"/>
      <c r="E34" s="644"/>
      <c r="F34" s="644"/>
      <c r="G34" s="645"/>
      <c r="H34" s="42" t="s">
        <v>947</v>
      </c>
      <c r="I34" s="172" t="str">
        <f>VLOOKUP(H34,'Весь прайс лист'!B:C,2,FALSE)</f>
        <v>Аккумуляторная батарея PS324</v>
      </c>
      <c r="J34" s="172"/>
      <c r="K34" s="165">
        <f>VLOOKUP(H34,'Весь прайс лист'!B:E,4,FALSE)</f>
        <v>7500</v>
      </c>
      <c r="L34" s="1040"/>
      <c r="M34" s="1041"/>
      <c r="N34" s="1042"/>
    </row>
    <row r="35" spans="1:14" s="7" customFormat="1" x14ac:dyDescent="0.3">
      <c r="A35" s="761"/>
      <c r="B35" s="1072"/>
      <c r="C35" s="644"/>
      <c r="D35" s="644"/>
      <c r="E35" s="644"/>
      <c r="F35" s="644"/>
      <c r="G35" s="645"/>
      <c r="H35" s="40" t="s">
        <v>18</v>
      </c>
      <c r="I35" s="173" t="str">
        <f>VLOOKUP(H35,'Весь прайс лист'!B:C,2,FALSE)</f>
        <v>Светодиоды сигнальные, 4м XBA4</v>
      </c>
      <c r="J35" s="173"/>
      <c r="K35" s="166">
        <f>VLOOKUP(H35,'Весь прайс лист'!B:E,4,FALSE)</f>
        <v>4850</v>
      </c>
      <c r="L35" s="1040"/>
      <c r="M35" s="1041"/>
      <c r="N35" s="1042"/>
    </row>
    <row r="36" spans="1:14" s="7" customFormat="1" x14ac:dyDescent="0.3">
      <c r="A36" s="761"/>
      <c r="B36" s="1072"/>
      <c r="C36" s="644"/>
      <c r="D36" s="644"/>
      <c r="E36" s="644"/>
      <c r="F36" s="644"/>
      <c r="G36" s="645"/>
      <c r="H36" s="40" t="s">
        <v>57</v>
      </c>
      <c r="I36" s="173" t="str">
        <f>VLOOKUP(H36,'Весь прайс лист'!B:C,2,FALSE)</f>
        <v>Цифровой переключатель FLOR EDSW</v>
      </c>
      <c r="J36" s="173"/>
      <c r="K36" s="166">
        <f>VLOOKUP(H36,'Весь прайс лист'!B:E,4,FALSE)</f>
        <v>7400</v>
      </c>
      <c r="L36" s="1040"/>
      <c r="M36" s="1041"/>
      <c r="N36" s="1042"/>
    </row>
    <row r="37" spans="1:14" s="7" customFormat="1" x14ac:dyDescent="0.3">
      <c r="A37" s="1070"/>
      <c r="B37" s="1073"/>
      <c r="C37" s="644"/>
      <c r="D37" s="644"/>
      <c r="E37" s="644"/>
      <c r="F37" s="644"/>
      <c r="G37" s="645"/>
      <c r="H37" s="41" t="s">
        <v>201</v>
      </c>
      <c r="I37" s="451" t="str">
        <f>VLOOKUP(H37,'Весь прайс лист'!B:C,2,FALSE)</f>
        <v>Опора стационарная WA11</v>
      </c>
      <c r="J37" s="451"/>
      <c r="K37" s="452">
        <f>VLOOKUP(H37,'Весь прайс лист'!B:E,4,FALSE)</f>
        <v>6350</v>
      </c>
      <c r="L37" s="1040"/>
      <c r="M37" s="1041"/>
      <c r="N37" s="1042"/>
    </row>
    <row r="38" spans="1:14" s="7" customFormat="1" x14ac:dyDescent="0.3">
      <c r="A38" s="1070"/>
      <c r="B38" s="1073"/>
      <c r="C38" s="644"/>
      <c r="D38" s="644"/>
      <c r="E38" s="644"/>
      <c r="F38" s="644"/>
      <c r="G38" s="645"/>
      <c r="H38" s="41" t="s">
        <v>203</v>
      </c>
      <c r="I38" s="451" t="str">
        <f>VLOOKUP(H38,'Весь прайс лист'!B:C,2,FALSE)</f>
        <v>Опора подвесная WA12</v>
      </c>
      <c r="J38" s="451"/>
      <c r="K38" s="452">
        <f>VLOOKUP(H38,'Весь прайс лист'!B:E,4,FALSE)</f>
        <v>6900</v>
      </c>
      <c r="L38" s="1040"/>
      <c r="M38" s="1041"/>
      <c r="N38" s="1042"/>
    </row>
    <row r="39" spans="1:14" s="7" customFormat="1" ht="15" thickBot="1" x14ac:dyDescent="0.35">
      <c r="A39" s="762"/>
      <c r="B39" s="1074"/>
      <c r="C39" s="647"/>
      <c r="D39" s="647"/>
      <c r="E39" s="647"/>
      <c r="F39" s="647"/>
      <c r="G39" s="648"/>
      <c r="H39" s="44" t="s">
        <v>669</v>
      </c>
      <c r="I39" s="175" t="str">
        <f>VLOOKUP(H39,'Весь прайс лист'!B:C,2,FALSE)</f>
        <v>Лампа сигнальная с антенной 12В/24В ELDC</v>
      </c>
      <c r="J39" s="175"/>
      <c r="K39" s="168">
        <f>VLOOKUP(H39,'Весь прайс лист'!B:E,4,FALSE)</f>
        <v>3150</v>
      </c>
      <c r="L39" s="1043"/>
      <c r="M39" s="1044"/>
      <c r="N39" s="1045"/>
    </row>
    <row r="40" spans="1:14" s="7" customFormat="1" ht="38.25" customHeight="1" x14ac:dyDescent="0.3">
      <c r="A40" s="701" t="s">
        <v>88</v>
      </c>
      <c r="B40" s="1066" t="s">
        <v>72</v>
      </c>
      <c r="C40" s="1057" t="s">
        <v>544</v>
      </c>
      <c r="D40" s="742" t="s">
        <v>481</v>
      </c>
      <c r="E40" s="605" t="s">
        <v>1026</v>
      </c>
      <c r="F40" s="679"/>
      <c r="G40" s="1023" t="s">
        <v>90</v>
      </c>
      <c r="H40" s="31" t="s">
        <v>89</v>
      </c>
      <c r="I40" s="31" t="str">
        <f>VLOOKUP(H40,'Весь прайс лист'!B:C,2,FALSE)</f>
        <v>Тумба шлагбаума радиоприемником WIDEL</v>
      </c>
      <c r="J40" s="31">
        <v>1</v>
      </c>
      <c r="K40" s="121">
        <f>VLOOKUP(H40,'Весь прайс лист'!B:E,4,FALSE)</f>
        <v>74400</v>
      </c>
      <c r="L40" s="1030">
        <f>VLOOKUP(G40,'Весь прайс лист'!B:E,4,FALSE)</f>
        <v>85900</v>
      </c>
      <c r="M40" s="637">
        <f>VLOOKUP(E40,'Весь прайс лист'!B:E,4,FALSE)</f>
        <v>90900</v>
      </c>
      <c r="N40" s="638"/>
    </row>
    <row r="41" spans="1:14" s="7" customFormat="1" x14ac:dyDescent="0.3">
      <c r="A41" s="702"/>
      <c r="B41" s="1067"/>
      <c r="C41" s="1058"/>
      <c r="D41" s="665"/>
      <c r="E41" s="607"/>
      <c r="F41" s="680"/>
      <c r="G41" s="1024"/>
      <c r="H41" s="32" t="s">
        <v>597</v>
      </c>
      <c r="I41" s="32" t="str">
        <f>VLOOKUP(H41,'Весь прайс лист'!B:C,2,FALSE)</f>
        <v>Рейка шлагбаумная 69x92x6200мм XBA-6RU</v>
      </c>
      <c r="J41" s="32">
        <v>1</v>
      </c>
      <c r="K41" s="151">
        <f>VLOOKUP(H41,'Весь прайс лист'!B:E,4,FALSE)</f>
        <v>11950</v>
      </c>
      <c r="L41" s="1031"/>
      <c r="M41" s="639"/>
      <c r="N41" s="640"/>
    </row>
    <row r="42" spans="1:14" s="7" customFormat="1" x14ac:dyDescent="0.3">
      <c r="A42" s="702"/>
      <c r="B42" s="1067"/>
      <c r="C42" s="1058"/>
      <c r="D42" s="665"/>
      <c r="E42" s="607"/>
      <c r="F42" s="680"/>
      <c r="G42" s="1024"/>
      <c r="H42" s="32" t="s">
        <v>500</v>
      </c>
      <c r="I42" s="32" t="s">
        <v>660</v>
      </c>
      <c r="J42" s="32">
        <v>1</v>
      </c>
      <c r="K42" s="122"/>
      <c r="L42" s="1031"/>
      <c r="M42" s="639"/>
      <c r="N42" s="640"/>
    </row>
    <row r="43" spans="1:14" s="7" customFormat="1" ht="15" thickBot="1" x14ac:dyDescent="0.35">
      <c r="A43" s="702"/>
      <c r="B43" s="1067"/>
      <c r="C43" s="1058"/>
      <c r="D43" s="665"/>
      <c r="E43" s="607"/>
      <c r="F43" s="680"/>
      <c r="G43" s="1025"/>
      <c r="H43" s="33" t="s">
        <v>35</v>
      </c>
      <c r="I43" s="33" t="str">
        <f>VLOOKUP(H43,'Весь прайс лист'!B:C,2,FALSE)</f>
        <v>Наклейки светоотражающие (комплект) NK1</v>
      </c>
      <c r="J43" s="33">
        <v>1</v>
      </c>
      <c r="K43" s="123">
        <f>VLOOKUP(H43,'Весь прайс лист'!B:E,4,FALSE)</f>
        <v>500</v>
      </c>
      <c r="L43" s="1032"/>
      <c r="M43" s="639"/>
      <c r="N43" s="640"/>
    </row>
    <row r="44" spans="1:14" s="7" customFormat="1" x14ac:dyDescent="0.3">
      <c r="A44" s="702"/>
      <c r="B44" s="1067"/>
      <c r="C44" s="1058"/>
      <c r="D44" s="665"/>
      <c r="E44" s="607"/>
      <c r="F44" s="680"/>
      <c r="G44" s="1027"/>
      <c r="H44" s="64" t="s">
        <v>669</v>
      </c>
      <c r="I44" s="64" t="str">
        <f>VLOOKUP(H44,'Весь прайс лист'!B:C,2,FALSE)</f>
        <v>Лампа сигнальная с антенной 12В/24В ELDC</v>
      </c>
      <c r="J44" s="64">
        <v>1</v>
      </c>
      <c r="K44" s="155">
        <f>VLOOKUP(H44,'Весь прайс лист'!B:E,4,FALSE)</f>
        <v>3150</v>
      </c>
      <c r="L44" s="1026"/>
      <c r="M44" s="639"/>
      <c r="N44" s="640"/>
    </row>
    <row r="45" spans="1:14" s="7" customFormat="1" ht="15" thickBot="1" x14ac:dyDescent="0.35">
      <c r="A45" s="702"/>
      <c r="B45" s="1067"/>
      <c r="C45" s="1059"/>
      <c r="D45" s="666"/>
      <c r="E45" s="609"/>
      <c r="F45" s="681"/>
      <c r="G45" s="1028"/>
      <c r="H45" s="66" t="s">
        <v>94</v>
      </c>
      <c r="I45" s="66" t="str">
        <f>VLOOKUP(H45,'Весь прайс лист'!B:C,2,FALSE)</f>
        <v>Фотоэлементы Medium EPM</v>
      </c>
      <c r="J45" s="66">
        <v>1</v>
      </c>
      <c r="K45" s="156">
        <f>VLOOKUP(H45,'Весь прайс лист'!B:E,4,FALSE)</f>
        <v>4650</v>
      </c>
      <c r="L45" s="1029"/>
      <c r="M45" s="641"/>
      <c r="N45" s="642"/>
    </row>
    <row r="46" spans="1:14" s="7" customFormat="1" ht="15" customHeight="1" x14ac:dyDescent="0.3">
      <c r="A46" s="702"/>
      <c r="B46" s="1067"/>
      <c r="C46" s="669" t="s">
        <v>483</v>
      </c>
      <c r="D46" s="670"/>
      <c r="E46" s="670"/>
      <c r="F46" s="670"/>
      <c r="G46" s="727"/>
      <c r="H46" s="42" t="s">
        <v>947</v>
      </c>
      <c r="I46" s="172" t="str">
        <f>VLOOKUP(H46,'Весь прайс лист'!B:C,2,FALSE)</f>
        <v>Аккумуляторная батарея PS324</v>
      </c>
      <c r="J46" s="172"/>
      <c r="K46" s="165">
        <f>VLOOKUP(H46,'Весь прайс лист'!B:E,4,FALSE)</f>
        <v>7500</v>
      </c>
      <c r="L46" s="1037"/>
      <c r="M46" s="1038"/>
      <c r="N46" s="1039"/>
    </row>
    <row r="47" spans="1:14" s="7" customFormat="1" ht="15" customHeight="1" x14ac:dyDescent="0.3">
      <c r="A47" s="702"/>
      <c r="B47" s="1067"/>
      <c r="C47" s="643"/>
      <c r="D47" s="644"/>
      <c r="E47" s="644"/>
      <c r="F47" s="644"/>
      <c r="G47" s="645"/>
      <c r="H47" s="40" t="s">
        <v>20</v>
      </c>
      <c r="I47" s="173" t="str">
        <f>VLOOKUP(H47,'Весь прайс лист'!B:C,2,FALSE)</f>
        <v>Светодиоды сигнальные, 6м XBA6</v>
      </c>
      <c r="J47" s="173"/>
      <c r="K47" s="166">
        <f>VLOOKUP(H47,'Весь прайс лист'!B:E,4,FALSE)</f>
        <v>5800</v>
      </c>
      <c r="L47" s="1040"/>
      <c r="M47" s="1041"/>
      <c r="N47" s="1042"/>
    </row>
    <row r="48" spans="1:14" s="7" customFormat="1" ht="15" customHeight="1" x14ac:dyDescent="0.3">
      <c r="A48" s="702"/>
      <c r="B48" s="1067"/>
      <c r="C48" s="643"/>
      <c r="D48" s="644"/>
      <c r="E48" s="644"/>
      <c r="F48" s="644"/>
      <c r="G48" s="645"/>
      <c r="H48" s="40" t="s">
        <v>57</v>
      </c>
      <c r="I48" s="173" t="str">
        <f>VLOOKUP(H48,'Весь прайс лист'!B:C,2,FALSE)</f>
        <v>Цифровой переключатель FLOR EDSW</v>
      </c>
      <c r="J48" s="173"/>
      <c r="K48" s="166">
        <f>VLOOKUP(H48,'Весь прайс лист'!B:E,4,FALSE)</f>
        <v>7400</v>
      </c>
      <c r="L48" s="1040"/>
      <c r="M48" s="1041"/>
      <c r="N48" s="1042"/>
    </row>
    <row r="49" spans="1:14" s="7" customFormat="1" ht="15.75" customHeight="1" x14ac:dyDescent="0.3">
      <c r="A49" s="702"/>
      <c r="B49" s="1067"/>
      <c r="C49" s="643"/>
      <c r="D49" s="644"/>
      <c r="E49" s="644"/>
      <c r="F49" s="644"/>
      <c r="G49" s="645"/>
      <c r="H49" s="40" t="s">
        <v>669</v>
      </c>
      <c r="I49" s="173" t="str">
        <f>VLOOKUP(H49,'Весь прайс лист'!B:C,2,FALSE)</f>
        <v>Лампа сигнальная с антенной 12В/24В ELDC</v>
      </c>
      <c r="J49" s="173"/>
      <c r="K49" s="166">
        <f>VLOOKUP(H49,'Весь прайс лист'!B:E,4,FALSE)</f>
        <v>3150</v>
      </c>
      <c r="L49" s="1040"/>
      <c r="M49" s="1041"/>
      <c r="N49" s="1042"/>
    </row>
    <row r="50" spans="1:14" s="7" customFormat="1" ht="15.75" customHeight="1" x14ac:dyDescent="0.3">
      <c r="A50" s="702"/>
      <c r="B50" s="1067"/>
      <c r="C50" s="643"/>
      <c r="D50" s="644"/>
      <c r="E50" s="644"/>
      <c r="F50" s="644"/>
      <c r="G50" s="645"/>
      <c r="H50" s="54" t="s">
        <v>201</v>
      </c>
      <c r="I50" s="174" t="str">
        <f>VLOOKUP(H50,'Весь прайс лист'!B:C,2,FALSE)</f>
        <v>Опора стационарная WA11</v>
      </c>
      <c r="J50" s="174"/>
      <c r="K50" s="167">
        <f>VLOOKUP(H50,'Весь прайс лист'!B:E,4,FALSE)</f>
        <v>6350</v>
      </c>
      <c r="L50" s="1040"/>
      <c r="M50" s="1041"/>
      <c r="N50" s="1042"/>
    </row>
    <row r="51" spans="1:14" s="7" customFormat="1" ht="15.75" customHeight="1" x14ac:dyDescent="0.3">
      <c r="A51" s="702"/>
      <c r="B51" s="1067"/>
      <c r="C51" s="643"/>
      <c r="D51" s="644"/>
      <c r="E51" s="644"/>
      <c r="F51" s="644"/>
      <c r="G51" s="645"/>
      <c r="H51" s="54" t="s">
        <v>203</v>
      </c>
      <c r="I51" s="174" t="str">
        <f>VLOOKUP(H51,'Весь прайс лист'!B:C,2,FALSE)</f>
        <v>Опора подвесная WA12</v>
      </c>
      <c r="J51" s="174"/>
      <c r="K51" s="167">
        <f>VLOOKUP(H51,'Весь прайс лист'!B:E,4,FALSE)</f>
        <v>6900</v>
      </c>
      <c r="L51" s="1040"/>
      <c r="M51" s="1041"/>
      <c r="N51" s="1042"/>
    </row>
    <row r="52" spans="1:14" s="7" customFormat="1" ht="15" thickBot="1" x14ac:dyDescent="0.35">
      <c r="A52" s="703"/>
      <c r="B52" s="1068"/>
      <c r="C52" s="646"/>
      <c r="D52" s="647"/>
      <c r="E52" s="647"/>
      <c r="F52" s="647"/>
      <c r="G52" s="648"/>
      <c r="H52" s="54" t="s">
        <v>205</v>
      </c>
      <c r="I52" s="174" t="str">
        <f>VLOOKUP(H52,'Весь прайс лист'!B:C,2,FALSE)</f>
        <v>Решетка для рейки шлагбаумной WA13</v>
      </c>
      <c r="J52" s="174"/>
      <c r="K52" s="167">
        <f>VLOOKUP(H52,'Весь прайс лист'!B:E,4,FALSE)</f>
        <v>7000</v>
      </c>
      <c r="L52" s="1043"/>
      <c r="M52" s="1044"/>
      <c r="N52" s="1045"/>
    </row>
    <row r="53" spans="1:14" s="7" customFormat="1" x14ac:dyDescent="0.3">
      <c r="A53" s="1069" t="s">
        <v>88</v>
      </c>
      <c r="B53" s="1071" t="s">
        <v>75</v>
      </c>
      <c r="C53" s="1057" t="s">
        <v>545</v>
      </c>
      <c r="D53" s="742" t="s">
        <v>481</v>
      </c>
      <c r="E53" s="605" t="s">
        <v>1027</v>
      </c>
      <c r="F53" s="679"/>
      <c r="G53" s="1023" t="s">
        <v>91</v>
      </c>
      <c r="H53" s="31" t="s">
        <v>89</v>
      </c>
      <c r="I53" s="31" t="str">
        <f>VLOOKUP(H53,'Весь прайс лист'!B:C,2,FALSE)</f>
        <v>Тумба шлагбаума радиоприемником WIDEL</v>
      </c>
      <c r="J53" s="31">
        <v>1</v>
      </c>
      <c r="K53" s="121">
        <f>VLOOKUP(H53,'Весь прайс лист'!B:E,4,FALSE)</f>
        <v>74400</v>
      </c>
      <c r="L53" s="1030">
        <f>VLOOKUP(G53,'Весь прайс лист'!B:E,4,FALSE)</f>
        <v>95900</v>
      </c>
      <c r="M53" s="637">
        <f>VLOOKUP(E53,'Весь прайс лист'!B:E,4,FALSE)</f>
        <v>100900</v>
      </c>
      <c r="N53" s="638"/>
    </row>
    <row r="54" spans="1:14" s="7" customFormat="1" x14ac:dyDescent="0.3">
      <c r="A54" s="761"/>
      <c r="B54" s="1072"/>
      <c r="C54" s="1058"/>
      <c r="D54" s="665"/>
      <c r="E54" s="607"/>
      <c r="F54" s="680"/>
      <c r="G54" s="1024"/>
      <c r="H54" s="32" t="s">
        <v>599</v>
      </c>
      <c r="I54" s="32" t="str">
        <f>VLOOKUP(H54,'Весь прайс лист'!B:C,2,FALSE)</f>
        <v>Рейка шлагбаумная 69x92x3200мм XBA15-3RU</v>
      </c>
      <c r="J54" s="32">
        <v>1</v>
      </c>
      <c r="K54" s="122">
        <f>VLOOKUP(H54,'Весь прайс лист'!B:E,4,FALSE)</f>
        <v>7450</v>
      </c>
      <c r="L54" s="1031"/>
      <c r="M54" s="639"/>
      <c r="N54" s="640"/>
    </row>
    <row r="55" spans="1:14" s="7" customFormat="1" x14ac:dyDescent="0.3">
      <c r="A55" s="761"/>
      <c r="B55" s="1072"/>
      <c r="C55" s="1058"/>
      <c r="D55" s="665"/>
      <c r="E55" s="607"/>
      <c r="F55" s="680"/>
      <c r="G55" s="1024"/>
      <c r="H55" s="32" t="s">
        <v>601</v>
      </c>
      <c r="I55" s="32" t="str">
        <f>VLOOKUP(H55,'Весь прайс лист'!B:C,2,FALSE)</f>
        <v>Рейка шлагбаумная 69x92x4200мм XBA14-4RU</v>
      </c>
      <c r="J55" s="32">
        <v>1</v>
      </c>
      <c r="K55" s="122">
        <f>VLOOKUP(H55,'Весь прайс лист'!B:E,4,FALSE)</f>
        <v>8800</v>
      </c>
      <c r="L55" s="1031"/>
      <c r="M55" s="639"/>
      <c r="N55" s="640"/>
    </row>
    <row r="56" spans="1:14" s="7" customFormat="1" x14ac:dyDescent="0.3">
      <c r="A56" s="761"/>
      <c r="B56" s="1072"/>
      <c r="C56" s="1058"/>
      <c r="D56" s="665"/>
      <c r="E56" s="607"/>
      <c r="F56" s="680"/>
      <c r="G56" s="1024"/>
      <c r="H56" s="32" t="s">
        <v>74</v>
      </c>
      <c r="I56" s="32" t="str">
        <f>VLOOKUP(H56,'Весь прайс лист'!B:C,2,FALSE)</f>
        <v>Соединитель для стрел XBA9</v>
      </c>
      <c r="J56" s="32">
        <v>1</v>
      </c>
      <c r="K56" s="122">
        <f>VLOOKUP(H56,'Весь прайс лист'!B:E,4,FALSE)</f>
        <v>3250</v>
      </c>
      <c r="L56" s="1031"/>
      <c r="M56" s="639"/>
      <c r="N56" s="640"/>
    </row>
    <row r="57" spans="1:14" s="7" customFormat="1" x14ac:dyDescent="0.3">
      <c r="A57" s="761"/>
      <c r="B57" s="1072"/>
      <c r="C57" s="1058"/>
      <c r="D57" s="665"/>
      <c r="E57" s="607"/>
      <c r="F57" s="680"/>
      <c r="G57" s="1024"/>
      <c r="H57" s="32" t="s">
        <v>17</v>
      </c>
      <c r="I57" s="32" t="str">
        <f>VLOOKUP(H57,'Весь прайс лист'!B:C,2,FALSE)</f>
        <v>Демпфер XBA13</v>
      </c>
      <c r="J57" s="32">
        <v>2</v>
      </c>
      <c r="K57" s="122">
        <f>VLOOKUP(H57,'Весь прайс лист'!B:E,4,FALSE)</f>
        <v>4300</v>
      </c>
      <c r="L57" s="1031"/>
      <c r="M57" s="639"/>
      <c r="N57" s="640"/>
    </row>
    <row r="58" spans="1:14" s="7" customFormat="1" ht="15" thickBot="1" x14ac:dyDescent="0.35">
      <c r="A58" s="761"/>
      <c r="B58" s="1072"/>
      <c r="C58" s="1058"/>
      <c r="D58" s="665"/>
      <c r="E58" s="607"/>
      <c r="F58" s="680"/>
      <c r="G58" s="1025"/>
      <c r="H58" s="33" t="s">
        <v>35</v>
      </c>
      <c r="I58" s="33" t="str">
        <f>VLOOKUP(H58,'Весь прайс лист'!B:C,2,FALSE)</f>
        <v>Наклейки светоотражающие (комплект) NK1</v>
      </c>
      <c r="J58" s="33">
        <v>2</v>
      </c>
      <c r="K58" s="123">
        <f>VLOOKUP(H58,'Весь прайс лист'!B:E,4,FALSE)</f>
        <v>500</v>
      </c>
      <c r="L58" s="1032"/>
      <c r="M58" s="639"/>
      <c r="N58" s="640"/>
    </row>
    <row r="59" spans="1:14" s="7" customFormat="1" x14ac:dyDescent="0.3">
      <c r="A59" s="761"/>
      <c r="B59" s="1072"/>
      <c r="C59" s="1058"/>
      <c r="D59" s="665"/>
      <c r="E59" s="607"/>
      <c r="F59" s="680"/>
      <c r="G59" s="1027"/>
      <c r="H59" s="64" t="s">
        <v>669</v>
      </c>
      <c r="I59" s="64" t="str">
        <f>VLOOKUP(H59,'Весь прайс лист'!B:C,2,FALSE)</f>
        <v>Лампа сигнальная с антенной 12В/24В ELDC</v>
      </c>
      <c r="J59" s="64">
        <v>1</v>
      </c>
      <c r="K59" s="155">
        <f>VLOOKUP(H59,'Весь прайс лист'!B:E,4,FALSE)</f>
        <v>3150</v>
      </c>
      <c r="L59" s="1026"/>
      <c r="M59" s="639"/>
      <c r="N59" s="640"/>
    </row>
    <row r="60" spans="1:14" s="7" customFormat="1" ht="15" thickBot="1" x14ac:dyDescent="0.35">
      <c r="A60" s="761"/>
      <c r="B60" s="1072"/>
      <c r="C60" s="1059"/>
      <c r="D60" s="666"/>
      <c r="E60" s="609"/>
      <c r="F60" s="681"/>
      <c r="G60" s="1028"/>
      <c r="H60" s="66" t="s">
        <v>94</v>
      </c>
      <c r="I60" s="66" t="str">
        <f>VLOOKUP(H60,'Весь прайс лист'!B:C,2,FALSE)</f>
        <v>Фотоэлементы Medium EPM</v>
      </c>
      <c r="J60" s="66">
        <v>1</v>
      </c>
      <c r="K60" s="156">
        <f>VLOOKUP(H60,'Весь прайс лист'!B:E,4,FALSE)</f>
        <v>4650</v>
      </c>
      <c r="L60" s="1029"/>
      <c r="M60" s="641"/>
      <c r="N60" s="642"/>
    </row>
    <row r="61" spans="1:14" s="7" customFormat="1" x14ac:dyDescent="0.3">
      <c r="A61" s="761"/>
      <c r="B61" s="1072"/>
      <c r="C61" s="670" t="s">
        <v>483</v>
      </c>
      <c r="D61" s="670"/>
      <c r="E61" s="644"/>
      <c r="F61" s="644"/>
      <c r="G61" s="645"/>
      <c r="H61" s="42" t="s">
        <v>947</v>
      </c>
      <c r="I61" s="172" t="str">
        <f>VLOOKUP(H61,'Весь прайс лист'!B:C,2,FALSE)</f>
        <v>Аккумуляторная батарея PS324</v>
      </c>
      <c r="J61" s="172"/>
      <c r="K61" s="165">
        <f>VLOOKUP(H61,'Весь прайс лист'!B:E,4,FALSE)</f>
        <v>7500</v>
      </c>
      <c r="L61" s="1040"/>
      <c r="M61" s="1041"/>
      <c r="N61" s="1042"/>
    </row>
    <row r="62" spans="1:14" s="7" customFormat="1" x14ac:dyDescent="0.3">
      <c r="A62" s="761"/>
      <c r="B62" s="1072"/>
      <c r="C62" s="644"/>
      <c r="D62" s="644"/>
      <c r="E62" s="644"/>
      <c r="F62" s="644"/>
      <c r="G62" s="645"/>
      <c r="H62" s="40" t="s">
        <v>76</v>
      </c>
      <c r="I62" s="173" t="str">
        <f>VLOOKUP(H62,'Весь прайс лист'!B:C,2,FALSE)</f>
        <v>Светодиоды сигнальные, 8м XBA18</v>
      </c>
      <c r="J62" s="173"/>
      <c r="K62" s="166">
        <f>VLOOKUP(H62,'Весь прайс лист'!B:E,4,FALSE)</f>
        <v>7650</v>
      </c>
      <c r="L62" s="1040"/>
      <c r="M62" s="1041"/>
      <c r="N62" s="1042"/>
    </row>
    <row r="63" spans="1:14" s="7" customFormat="1" x14ac:dyDescent="0.3">
      <c r="A63" s="761"/>
      <c r="B63" s="1072"/>
      <c r="C63" s="644"/>
      <c r="D63" s="644"/>
      <c r="E63" s="644"/>
      <c r="F63" s="644"/>
      <c r="G63" s="645"/>
      <c r="H63" s="40" t="s">
        <v>57</v>
      </c>
      <c r="I63" s="173" t="str">
        <f>VLOOKUP(H63,'Весь прайс лист'!B:C,2,FALSE)</f>
        <v>Цифровой переключатель FLOR EDSW</v>
      </c>
      <c r="J63" s="173"/>
      <c r="K63" s="166">
        <f>VLOOKUP(H63,'Весь прайс лист'!B:E,4,FALSE)</f>
        <v>7400</v>
      </c>
      <c r="L63" s="1040"/>
      <c r="M63" s="1041"/>
      <c r="N63" s="1042"/>
    </row>
    <row r="64" spans="1:14" s="7" customFormat="1" x14ac:dyDescent="0.3">
      <c r="A64" s="1070"/>
      <c r="B64" s="1073"/>
      <c r="C64" s="644"/>
      <c r="D64" s="644"/>
      <c r="E64" s="644"/>
      <c r="F64" s="644"/>
      <c r="G64" s="645"/>
      <c r="H64" s="41" t="s">
        <v>201</v>
      </c>
      <c r="I64" s="451" t="str">
        <f>VLOOKUP(H64,'Весь прайс лист'!B:C,2,FALSE)</f>
        <v>Опора стационарная WA11</v>
      </c>
      <c r="J64" s="451"/>
      <c r="K64" s="452">
        <f>VLOOKUP(H64,'Весь прайс лист'!B:E,4,FALSE)</f>
        <v>6350</v>
      </c>
      <c r="L64" s="1040"/>
      <c r="M64" s="1041"/>
      <c r="N64" s="1042"/>
    </row>
    <row r="65" spans="1:14" s="7" customFormat="1" x14ac:dyDescent="0.3">
      <c r="A65" s="1070"/>
      <c r="B65" s="1073"/>
      <c r="C65" s="644"/>
      <c r="D65" s="644"/>
      <c r="E65" s="644"/>
      <c r="F65" s="644"/>
      <c r="G65" s="645"/>
      <c r="H65" s="41" t="s">
        <v>203</v>
      </c>
      <c r="I65" s="451" t="str">
        <f>VLOOKUP(H65,'Весь прайс лист'!B:C,2,FALSE)</f>
        <v>Опора подвесная WA12</v>
      </c>
      <c r="J65" s="451"/>
      <c r="K65" s="452">
        <f>VLOOKUP(H65,'Весь прайс лист'!B:E,4,FALSE)</f>
        <v>6900</v>
      </c>
      <c r="L65" s="1040"/>
      <c r="M65" s="1041"/>
      <c r="N65" s="1042"/>
    </row>
    <row r="66" spans="1:14" s="7" customFormat="1" ht="15" thickBot="1" x14ac:dyDescent="0.35">
      <c r="A66" s="762"/>
      <c r="B66" s="1074"/>
      <c r="C66" s="647"/>
      <c r="D66" s="647"/>
      <c r="E66" s="647"/>
      <c r="F66" s="647"/>
      <c r="G66" s="648"/>
      <c r="H66" s="44" t="s">
        <v>669</v>
      </c>
      <c r="I66" s="175" t="str">
        <f>VLOOKUP(H66,'Весь прайс лист'!B:C,2,FALSE)</f>
        <v>Лампа сигнальная с антенной 12В/24В ELDC</v>
      </c>
      <c r="J66" s="175"/>
      <c r="K66" s="168">
        <f>VLOOKUP(H66,'Весь прайс лист'!B:E,4,FALSE)</f>
        <v>3150</v>
      </c>
      <c r="L66" s="1043"/>
      <c r="M66" s="1044"/>
      <c r="N66" s="1045"/>
    </row>
    <row r="67" spans="1:14" ht="51" customHeight="1" x14ac:dyDescent="0.3">
      <c r="A67" s="701" t="s">
        <v>63</v>
      </c>
      <c r="B67" s="1066" t="s">
        <v>66</v>
      </c>
      <c r="C67" s="1057" t="s">
        <v>64</v>
      </c>
      <c r="D67" s="742" t="s">
        <v>481</v>
      </c>
      <c r="E67" s="605" t="s">
        <v>903</v>
      </c>
      <c r="F67" s="679"/>
      <c r="G67" s="1063" t="s">
        <v>889</v>
      </c>
      <c r="H67" s="31" t="s">
        <v>892</v>
      </c>
      <c r="I67" s="31" t="str">
        <f>VLOOKUP(H67,'Весь прайс лист'!B:C,2,FALSE)</f>
        <v>Тумба шлагбаума S4BAR</v>
      </c>
      <c r="J67" s="31">
        <v>1</v>
      </c>
      <c r="K67" s="121">
        <f>VLOOKUP(H67,'Весь прайс лист'!B:E,4,FALSE)</f>
        <v>63600</v>
      </c>
      <c r="L67" s="1090">
        <f>VLOOKUP(G67,'Весь прайс лист'!B:E,4,FALSE)</f>
        <v>74900</v>
      </c>
      <c r="M67" s="637">
        <f>VLOOKUP(E67,'Весь прайс лист'!B:E,4,FALSE)</f>
        <v>84900</v>
      </c>
      <c r="N67" s="638"/>
    </row>
    <row r="68" spans="1:14" ht="13.5" customHeight="1" x14ac:dyDescent="0.3">
      <c r="A68" s="702"/>
      <c r="B68" s="1067"/>
      <c r="C68" s="1058"/>
      <c r="D68" s="665"/>
      <c r="E68" s="607"/>
      <c r="F68" s="680"/>
      <c r="G68" s="1064"/>
      <c r="H68" s="32" t="s">
        <v>21</v>
      </c>
      <c r="I68" s="32" t="str">
        <f>VLOOKUP(H68,'Весь прайс лист'!B:C,2,FALSE)</f>
        <v>Интегрируемая сигнальная лампа XBA7</v>
      </c>
      <c r="J68" s="32">
        <v>1</v>
      </c>
      <c r="K68" s="122">
        <f>VLOOKUP(H68,'Весь прайс лист'!B:E,4,FALSE)</f>
        <v>7100</v>
      </c>
      <c r="L68" s="1091"/>
      <c r="M68" s="639"/>
      <c r="N68" s="640"/>
    </row>
    <row r="69" spans="1:14" ht="13.5" customHeight="1" x14ac:dyDescent="0.3">
      <c r="A69" s="702"/>
      <c r="B69" s="1067"/>
      <c r="C69" s="1058"/>
      <c r="D69" s="665"/>
      <c r="E69" s="607"/>
      <c r="F69" s="680"/>
      <c r="G69" s="1064"/>
      <c r="H69" s="32" t="s">
        <v>604</v>
      </c>
      <c r="I69" s="32" t="str">
        <f>VLOOKUP(H69,'Весь прайс лист'!B:C,2,FALSE)</f>
        <v>Рейка шлагбаумная 45x58x4200мм XBA19-4RU</v>
      </c>
      <c r="J69" s="32">
        <v>1</v>
      </c>
      <c r="K69" s="122">
        <f>VLOOKUP(H69,'Весь прайс лист'!B:E,4,FALSE)</f>
        <v>5800</v>
      </c>
      <c r="L69" s="1091"/>
      <c r="M69" s="639"/>
      <c r="N69" s="640"/>
    </row>
    <row r="70" spans="1:14" ht="13.5" customHeight="1" x14ac:dyDescent="0.3">
      <c r="A70" s="702"/>
      <c r="B70" s="1067"/>
      <c r="C70" s="1058"/>
      <c r="D70" s="665"/>
      <c r="E70" s="607"/>
      <c r="F70" s="680"/>
      <c r="G70" s="1064"/>
      <c r="H70" s="32" t="s">
        <v>17</v>
      </c>
      <c r="I70" s="32" t="str">
        <f>VLOOKUP(H70,'Весь прайс лист'!B:C,2,FALSE)</f>
        <v>Демпфер XBA13</v>
      </c>
      <c r="J70" s="32">
        <v>1</v>
      </c>
      <c r="K70" s="122">
        <f>VLOOKUP(H70,'Весь прайс лист'!B:E,4,FALSE)</f>
        <v>4300</v>
      </c>
      <c r="L70" s="1091"/>
      <c r="M70" s="639"/>
      <c r="N70" s="640"/>
    </row>
    <row r="71" spans="1:14" ht="13.5" customHeight="1" thickBot="1" x14ac:dyDescent="0.35">
      <c r="A71" s="702"/>
      <c r="B71" s="1067"/>
      <c r="C71" s="1058"/>
      <c r="D71" s="665"/>
      <c r="E71" s="607"/>
      <c r="F71" s="680"/>
      <c r="G71" s="1065"/>
      <c r="H71" s="33" t="s">
        <v>35</v>
      </c>
      <c r="I71" s="33" t="str">
        <f>VLOOKUP(H71,'Весь прайс лист'!B:C,2,FALSE)</f>
        <v>Наклейки светоотражающие (комплект) NK1</v>
      </c>
      <c r="J71" s="33">
        <v>1</v>
      </c>
      <c r="K71" s="123">
        <f>VLOOKUP(H71,'Весь прайс лист'!B:E,4,FALSE)</f>
        <v>500</v>
      </c>
      <c r="L71" s="1092"/>
      <c r="M71" s="639"/>
      <c r="N71" s="640"/>
    </row>
    <row r="72" spans="1:14" s="7" customFormat="1" ht="13.5" customHeight="1" x14ac:dyDescent="0.3">
      <c r="A72" s="702"/>
      <c r="B72" s="1067"/>
      <c r="C72" s="1058"/>
      <c r="D72" s="665"/>
      <c r="E72" s="607"/>
      <c r="F72" s="680"/>
      <c r="G72" s="680"/>
      <c r="H72" s="64" t="s">
        <v>6</v>
      </c>
      <c r="I72" s="64" t="str">
        <f>VLOOKUP(H72,'Весь прайс лист'!B:C,2,FALSE)</f>
        <v>Фотоэлементы Medium BlueBus EPMB</v>
      </c>
      <c r="J72" s="64">
        <v>1</v>
      </c>
      <c r="K72" s="155">
        <f>VLOOKUP(H72,'Весь прайс лист'!B:E,4,FALSE)</f>
        <v>4650</v>
      </c>
      <c r="L72" s="639"/>
      <c r="M72" s="639"/>
      <c r="N72" s="640"/>
    </row>
    <row r="73" spans="1:14" s="7" customFormat="1" ht="13.5" customHeight="1" x14ac:dyDescent="0.3">
      <c r="A73" s="702"/>
      <c r="B73" s="1067"/>
      <c r="C73" s="1058"/>
      <c r="D73" s="665"/>
      <c r="E73" s="607"/>
      <c r="F73" s="680"/>
      <c r="G73" s="680"/>
      <c r="H73" s="65" t="s">
        <v>841</v>
      </c>
      <c r="I73" s="65" t="str">
        <f>VLOOKUP(H73,'Весь прайс лист'!B:C,2,FALSE)</f>
        <v>Приемник OXIBD с обратной связью</v>
      </c>
      <c r="J73" s="65">
        <v>1</v>
      </c>
      <c r="K73" s="162">
        <f>VLOOKUP(H73,'Весь прайс лист'!B:E,4,FALSE)</f>
        <v>3900</v>
      </c>
      <c r="L73" s="639"/>
      <c r="M73" s="639"/>
      <c r="N73" s="640"/>
    </row>
    <row r="74" spans="1:14" ht="15.75" customHeight="1" thickBot="1" x14ac:dyDescent="0.35">
      <c r="A74" s="702"/>
      <c r="B74" s="1067"/>
      <c r="C74" s="1059"/>
      <c r="D74" s="666"/>
      <c r="E74" s="609"/>
      <c r="F74" s="681"/>
      <c r="G74" s="681"/>
      <c r="H74" s="66" t="s">
        <v>18</v>
      </c>
      <c r="I74" s="66" t="str">
        <f>VLOOKUP(H74,'Весь прайс лист'!B:C,2,FALSE)</f>
        <v>Светодиоды сигнальные, 4м XBA4</v>
      </c>
      <c r="J74" s="66">
        <v>1</v>
      </c>
      <c r="K74" s="156">
        <f>VLOOKUP(H74,'Весь прайс лист'!B:E,4,FALSE)</f>
        <v>4850</v>
      </c>
      <c r="L74" s="641"/>
      <c r="M74" s="641"/>
      <c r="N74" s="642"/>
    </row>
    <row r="75" spans="1:14" ht="15" customHeight="1" x14ac:dyDescent="0.3">
      <c r="A75" s="702"/>
      <c r="B75" s="1067"/>
      <c r="C75" s="669" t="s">
        <v>483</v>
      </c>
      <c r="D75" s="670"/>
      <c r="E75" s="644"/>
      <c r="F75" s="644"/>
      <c r="G75" s="645"/>
      <c r="H75" s="42" t="s">
        <v>201</v>
      </c>
      <c r="I75" s="172" t="str">
        <f>VLOOKUP(H75,'Весь прайс лист'!B:C,2,FALSE)</f>
        <v>Опора стационарная WA11</v>
      </c>
      <c r="J75" s="172"/>
      <c r="K75" s="165">
        <f>VLOOKUP(H75,'Весь прайс лист'!B:E,4,FALSE)</f>
        <v>6350</v>
      </c>
      <c r="L75" s="1040"/>
      <c r="M75" s="1041"/>
      <c r="N75" s="1042"/>
    </row>
    <row r="76" spans="1:14" ht="15" customHeight="1" x14ac:dyDescent="0.3">
      <c r="A76" s="702"/>
      <c r="B76" s="1067"/>
      <c r="C76" s="643"/>
      <c r="D76" s="644"/>
      <c r="E76" s="644"/>
      <c r="F76" s="644"/>
      <c r="G76" s="645"/>
      <c r="H76" s="42" t="s">
        <v>10</v>
      </c>
      <c r="I76" s="172" t="str">
        <f>VLOOKUP(H76,'Весь прайс лист'!B:C,2,FALSE)</f>
        <v>Аккумуляторная батарея PS124</v>
      </c>
      <c r="J76" s="172"/>
      <c r="K76" s="165">
        <f>VLOOKUP(H76,'Весь прайс лист'!B:E,4,FALSE)</f>
        <v>5950</v>
      </c>
      <c r="L76" s="1040"/>
      <c r="M76" s="1041"/>
      <c r="N76" s="1042"/>
    </row>
    <row r="77" spans="1:14" s="7" customFormat="1" ht="15" customHeight="1" x14ac:dyDescent="0.3">
      <c r="A77" s="702"/>
      <c r="B77" s="1067"/>
      <c r="C77" s="643"/>
      <c r="D77" s="644"/>
      <c r="E77" s="644"/>
      <c r="F77" s="644"/>
      <c r="G77" s="645"/>
      <c r="H77" s="40" t="s">
        <v>57</v>
      </c>
      <c r="I77" s="173" t="str">
        <f>VLOOKUP(H77,'Весь прайс лист'!B:C,2,FALSE)</f>
        <v>Цифровой переключатель FLOR EDSW</v>
      </c>
      <c r="J77" s="173"/>
      <c r="K77" s="166">
        <f>VLOOKUP(H77,'Весь прайс лист'!B:E,4,FALSE)</f>
        <v>7400</v>
      </c>
      <c r="L77" s="1040"/>
      <c r="M77" s="1041"/>
      <c r="N77" s="1042"/>
    </row>
    <row r="78" spans="1:14" s="7" customFormat="1" ht="15" customHeight="1" thickBot="1" x14ac:dyDescent="0.35">
      <c r="A78" s="703"/>
      <c r="B78" s="1068"/>
      <c r="C78" s="646"/>
      <c r="D78" s="647"/>
      <c r="E78" s="647"/>
      <c r="F78" s="647"/>
      <c r="G78" s="648"/>
      <c r="H78" s="42" t="s">
        <v>205</v>
      </c>
      <c r="I78" s="172" t="str">
        <f>VLOOKUP(H78,'Весь прайс лист'!B:C,2,FALSE)</f>
        <v>Решетка для рейки шлагбаумной WA13</v>
      </c>
      <c r="J78" s="172"/>
      <c r="K78" s="165">
        <f>VLOOKUP(H78,'Весь прайс лист'!B:E,4,FALSE)</f>
        <v>7000</v>
      </c>
      <c r="L78" s="1043"/>
      <c r="M78" s="1044"/>
      <c r="N78" s="1045"/>
    </row>
    <row r="79" spans="1:14" ht="54.75" customHeight="1" x14ac:dyDescent="0.3">
      <c r="A79" s="1069" t="s">
        <v>67</v>
      </c>
      <c r="B79" s="1071" t="s">
        <v>68</v>
      </c>
      <c r="C79" s="1057" t="s">
        <v>533</v>
      </c>
      <c r="D79" s="742" t="s">
        <v>481</v>
      </c>
      <c r="E79" s="605" t="s">
        <v>904</v>
      </c>
      <c r="F79" s="679"/>
      <c r="G79" s="1023" t="s">
        <v>476</v>
      </c>
      <c r="H79" s="31" t="s">
        <v>69</v>
      </c>
      <c r="I79" s="31" t="str">
        <f>VLOOKUP(H79,'Весь прайс лист'!B:C,2,FALSE)</f>
        <v>Тумба шлагбаума M3BAR</v>
      </c>
      <c r="J79" s="31">
        <v>1</v>
      </c>
      <c r="K79" s="121">
        <f>VLOOKUP(H79,'Весь прайс лист'!B:E,4,FALSE)</f>
        <v>108250</v>
      </c>
      <c r="L79" s="1030">
        <f>VLOOKUP(G79,'Весь прайс лист'!B:E,4,FALSE)</f>
        <v>94900</v>
      </c>
      <c r="M79" s="637">
        <f>VLOOKUP(E79,'Весь прайс лист'!B:E,4,FALSE)</f>
        <v>104900</v>
      </c>
      <c r="N79" s="638"/>
    </row>
    <row r="80" spans="1:14" ht="15.75" customHeight="1" x14ac:dyDescent="0.3">
      <c r="A80" s="761"/>
      <c r="B80" s="1072"/>
      <c r="C80" s="1058"/>
      <c r="D80" s="665"/>
      <c r="E80" s="607"/>
      <c r="F80" s="680"/>
      <c r="G80" s="1024"/>
      <c r="H80" s="32" t="s">
        <v>21</v>
      </c>
      <c r="I80" s="32" t="s">
        <v>928</v>
      </c>
      <c r="J80" s="32">
        <v>1</v>
      </c>
      <c r="K80" s="122">
        <f>VLOOKUP(H80,'Весь прайс лист'!B:E,4,FALSE)</f>
        <v>7100</v>
      </c>
      <c r="L80" s="1031"/>
      <c r="M80" s="639"/>
      <c r="N80" s="640"/>
    </row>
    <row r="81" spans="1:14" ht="15" customHeight="1" x14ac:dyDescent="0.3">
      <c r="A81" s="761"/>
      <c r="B81" s="1072"/>
      <c r="C81" s="1058"/>
      <c r="D81" s="665"/>
      <c r="E81" s="607"/>
      <c r="F81" s="680"/>
      <c r="G81" s="1024"/>
      <c r="H81" s="32" t="s">
        <v>599</v>
      </c>
      <c r="I81" s="32" t="str">
        <f>VLOOKUP(H81,'Весь прайс лист'!B:C,2,FALSE)</f>
        <v>Рейка шлагбаумная 69x92x3200мм XBA15-3RU</v>
      </c>
      <c r="J81" s="32">
        <v>1</v>
      </c>
      <c r="K81" s="122">
        <f>VLOOKUP(H81,'Весь прайс лист'!B:E,4,FALSE)</f>
        <v>7450</v>
      </c>
      <c r="L81" s="1031"/>
      <c r="M81" s="639"/>
      <c r="N81" s="640"/>
    </row>
    <row r="82" spans="1:14" ht="15" customHeight="1" x14ac:dyDescent="0.3">
      <c r="A82" s="761"/>
      <c r="B82" s="1072"/>
      <c r="C82" s="1058"/>
      <c r="D82" s="665"/>
      <c r="E82" s="607"/>
      <c r="F82" s="680"/>
      <c r="G82" s="1024"/>
      <c r="H82" s="32" t="s">
        <v>17</v>
      </c>
      <c r="I82" s="32" t="str">
        <f>VLOOKUP(H82,'Весь прайс лист'!B:C,2,FALSE)</f>
        <v>Демпфер XBA13</v>
      </c>
      <c r="J82" s="32">
        <v>1</v>
      </c>
      <c r="K82" s="122">
        <f>VLOOKUP(H82,'Весь прайс лист'!B:E,4,FALSE)</f>
        <v>4300</v>
      </c>
      <c r="L82" s="1031"/>
      <c r="M82" s="639"/>
      <c r="N82" s="640"/>
    </row>
    <row r="83" spans="1:14" ht="15.75" customHeight="1" thickBot="1" x14ac:dyDescent="0.35">
      <c r="A83" s="761"/>
      <c r="B83" s="1072"/>
      <c r="C83" s="1058"/>
      <c r="D83" s="665"/>
      <c r="E83" s="607"/>
      <c r="F83" s="680"/>
      <c r="G83" s="1025"/>
      <c r="H83" s="33" t="s">
        <v>35</v>
      </c>
      <c r="I83" s="33" t="str">
        <f>VLOOKUP(H83,'Весь прайс лист'!B:C,2,FALSE)</f>
        <v>Наклейки светоотражающие (комплект) NK1</v>
      </c>
      <c r="J83" s="33">
        <v>1</v>
      </c>
      <c r="K83" s="123">
        <f>VLOOKUP(H83,'Весь прайс лист'!B:E,4,FALSE)</f>
        <v>500</v>
      </c>
      <c r="L83" s="1032"/>
      <c r="M83" s="639"/>
      <c r="N83" s="640"/>
    </row>
    <row r="84" spans="1:14" ht="16.649999999999999" customHeight="1" x14ac:dyDescent="0.3">
      <c r="A84" s="761"/>
      <c r="B84" s="1072"/>
      <c r="C84" s="1058"/>
      <c r="D84" s="665"/>
      <c r="E84" s="607"/>
      <c r="F84" s="680"/>
      <c r="G84" s="110"/>
      <c r="H84" s="64" t="s">
        <v>841</v>
      </c>
      <c r="I84" s="64" t="str">
        <f>VLOOKUP(H84,'Весь прайс лист'!B:C,2,FALSE)</f>
        <v>Приемник OXIBD с обратной связью</v>
      </c>
      <c r="J84" s="64">
        <v>1</v>
      </c>
      <c r="K84" s="155">
        <f>VLOOKUP(H84,'Весь прайс лист'!B:E,4,FALSE)</f>
        <v>3900</v>
      </c>
      <c r="L84" s="1026"/>
      <c r="M84" s="639"/>
      <c r="N84" s="640"/>
    </row>
    <row r="85" spans="1:14" ht="15.75" customHeight="1" x14ac:dyDescent="0.3">
      <c r="A85" s="761"/>
      <c r="B85" s="1072"/>
      <c r="C85" s="1058"/>
      <c r="D85" s="665"/>
      <c r="E85" s="607"/>
      <c r="F85" s="680"/>
      <c r="G85" s="110"/>
      <c r="H85" s="65" t="s">
        <v>6</v>
      </c>
      <c r="I85" s="65" t="str">
        <f>VLOOKUP(H85,'Весь прайс лист'!B:C,2,FALSE)</f>
        <v>Фотоэлементы Medium BlueBus EPMB</v>
      </c>
      <c r="J85" s="65">
        <v>1</v>
      </c>
      <c r="K85" s="162">
        <f>VLOOKUP(H85,'Весь прайс лист'!B:E,4,FALSE)</f>
        <v>4650</v>
      </c>
      <c r="L85" s="1026"/>
      <c r="M85" s="639"/>
      <c r="N85" s="640"/>
    </row>
    <row r="86" spans="1:14" s="7" customFormat="1" ht="15.75" customHeight="1" x14ac:dyDescent="0.3">
      <c r="A86" s="761"/>
      <c r="B86" s="1072"/>
      <c r="C86" s="1058"/>
      <c r="D86" s="665"/>
      <c r="E86" s="607"/>
      <c r="F86" s="680"/>
      <c r="G86" s="371"/>
      <c r="H86" s="427" t="s">
        <v>18</v>
      </c>
      <c r="I86" s="427" t="str">
        <f>VLOOKUP(H86,'Весь прайс лист'!B:C,2,FALSE)</f>
        <v>Светодиоды сигнальные, 4м XBA4</v>
      </c>
      <c r="J86" s="427">
        <v>1</v>
      </c>
      <c r="K86" s="162">
        <f>VLOOKUP(H86,'Весь прайс лист'!B:E,4,FALSE)</f>
        <v>4850</v>
      </c>
      <c r="L86" s="521"/>
      <c r="M86" s="639"/>
      <c r="N86" s="640"/>
    </row>
    <row r="87" spans="1:14" ht="15.75" customHeight="1" thickBot="1" x14ac:dyDescent="0.35">
      <c r="A87" s="761"/>
      <c r="B87" s="1072"/>
      <c r="C87" s="1059"/>
      <c r="D87" s="666"/>
      <c r="E87" s="609"/>
      <c r="F87" s="681"/>
      <c r="G87" s="177"/>
      <c r="H87" s="66" t="s">
        <v>22</v>
      </c>
      <c r="I87" s="66" t="str">
        <f>VLOOKUP(H87,'Весь прайс лист'!B:C,2,FALSE)</f>
        <v>Интегрируемая светофорная лампа XBA8</v>
      </c>
      <c r="J87" s="66">
        <v>1</v>
      </c>
      <c r="K87" s="156">
        <f>VLOOKUP(H87,'Весь прайс лист'!B:E,4,FALSE)</f>
        <v>6900</v>
      </c>
      <c r="L87" s="522"/>
      <c r="M87" s="641"/>
      <c r="N87" s="642"/>
    </row>
    <row r="88" spans="1:14" s="5" customFormat="1" ht="15" customHeight="1" x14ac:dyDescent="0.3">
      <c r="A88" s="761"/>
      <c r="B88" s="1072"/>
      <c r="C88" s="670" t="s">
        <v>483</v>
      </c>
      <c r="D88" s="670"/>
      <c r="E88" s="644"/>
      <c r="F88" s="644"/>
      <c r="G88" s="645"/>
      <c r="H88" s="42" t="s">
        <v>201</v>
      </c>
      <c r="I88" s="42" t="str">
        <f>VLOOKUP(H88,'Весь прайс лист'!B:C,2,FALSE)</f>
        <v>Опора стационарная WA11</v>
      </c>
      <c r="J88" s="42"/>
      <c r="K88" s="129">
        <f>VLOOKUP(H88,'Весь прайс лист'!B:E,4,FALSE)</f>
        <v>6350</v>
      </c>
      <c r="L88" s="572"/>
      <c r="M88" s="749"/>
      <c r="N88" s="573"/>
    </row>
    <row r="89" spans="1:14" ht="15.75" customHeight="1" x14ac:dyDescent="0.3">
      <c r="A89" s="761"/>
      <c r="B89" s="1072"/>
      <c r="C89" s="644"/>
      <c r="D89" s="644"/>
      <c r="E89" s="644"/>
      <c r="F89" s="644"/>
      <c r="G89" s="645"/>
      <c r="H89" s="40" t="s">
        <v>11</v>
      </c>
      <c r="I89" s="173" t="str">
        <f>VLOOKUP(H89,'Весь прайс лист'!B:C,2,FALSE)</f>
        <v>Аккумуляторная батарея PS224</v>
      </c>
      <c r="J89" s="173"/>
      <c r="K89" s="166">
        <f>VLOOKUP(H89,'Весь прайс лист'!B:E,4,FALSE)</f>
        <v>10700</v>
      </c>
      <c r="L89" s="572"/>
      <c r="M89" s="749"/>
      <c r="N89" s="573"/>
    </row>
    <row r="90" spans="1:14" ht="15" thickBot="1" x14ac:dyDescent="0.35">
      <c r="A90" s="761"/>
      <c r="B90" s="1072"/>
      <c r="C90" s="644"/>
      <c r="D90" s="644"/>
      <c r="E90" s="644"/>
      <c r="F90" s="644"/>
      <c r="G90" s="645"/>
      <c r="H90" s="40" t="s">
        <v>57</v>
      </c>
      <c r="I90" s="173" t="str">
        <f>VLOOKUP(H90,'Весь прайс лист'!B:C,2,FALSE)</f>
        <v>Цифровой переключатель FLOR EDSW</v>
      </c>
      <c r="J90" s="173"/>
      <c r="K90" s="166">
        <f>VLOOKUP(H90,'Весь прайс лист'!B:E,4,FALSE)</f>
        <v>7400</v>
      </c>
      <c r="L90" s="572"/>
      <c r="M90" s="749"/>
      <c r="N90" s="573"/>
    </row>
    <row r="91" spans="1:14" ht="52.65" customHeight="1" x14ac:dyDescent="0.3">
      <c r="A91" s="701" t="s">
        <v>67</v>
      </c>
      <c r="B91" s="1066" t="s">
        <v>66</v>
      </c>
      <c r="C91" s="1057" t="s">
        <v>534</v>
      </c>
      <c r="D91" s="742" t="s">
        <v>481</v>
      </c>
      <c r="E91" s="605" t="s">
        <v>905</v>
      </c>
      <c r="F91" s="679"/>
      <c r="G91" s="1023" t="s">
        <v>477</v>
      </c>
      <c r="H91" s="31" t="s">
        <v>70</v>
      </c>
      <c r="I91" s="31" t="str">
        <f>VLOOKUP(H91,'Весь прайс лист'!B:C,2,FALSE)</f>
        <v>Тумба шлагбаума M5BAR</v>
      </c>
      <c r="J91" s="31">
        <v>1</v>
      </c>
      <c r="K91" s="121">
        <f>VLOOKUP(H91,'Весь прайс лист'!B:E,4,FALSE)</f>
        <v>105850</v>
      </c>
      <c r="L91" s="1030">
        <f>VLOOKUP(G91,'Весь прайс лист'!B:E,4,FALSE)</f>
        <v>94900</v>
      </c>
      <c r="M91" s="637">
        <f>VLOOKUP(E91,'Весь прайс лист'!B:E,4,FALSE)</f>
        <v>104900</v>
      </c>
      <c r="N91" s="638"/>
    </row>
    <row r="92" spans="1:14" ht="18" customHeight="1" x14ac:dyDescent="0.3">
      <c r="A92" s="702"/>
      <c r="B92" s="1067"/>
      <c r="C92" s="1058"/>
      <c r="D92" s="665"/>
      <c r="E92" s="607"/>
      <c r="F92" s="680"/>
      <c r="G92" s="1024"/>
      <c r="H92" s="105" t="s">
        <v>21</v>
      </c>
      <c r="I92" s="32" t="s">
        <v>928</v>
      </c>
      <c r="J92" s="32">
        <v>1</v>
      </c>
      <c r="K92" s="122">
        <f>VLOOKUP(H92,'Весь прайс лист'!B:E,4,FALSE)</f>
        <v>7100</v>
      </c>
      <c r="L92" s="1031"/>
      <c r="M92" s="639"/>
      <c r="N92" s="640"/>
    </row>
    <row r="93" spans="1:14" ht="15" customHeight="1" x14ac:dyDescent="0.3">
      <c r="A93" s="702"/>
      <c r="B93" s="1067"/>
      <c r="C93" s="1058"/>
      <c r="D93" s="665"/>
      <c r="E93" s="607"/>
      <c r="F93" s="680"/>
      <c r="G93" s="1024"/>
      <c r="H93" s="32" t="s">
        <v>601</v>
      </c>
      <c r="I93" s="32" t="str">
        <f>VLOOKUP(H93,'Весь прайс лист'!B:C,2,FALSE)</f>
        <v>Рейка шлагбаумная 69x92x4200мм XBA14-4RU</v>
      </c>
      <c r="J93" s="32">
        <v>1</v>
      </c>
      <c r="K93" s="122">
        <f>VLOOKUP(H93,'Весь прайс лист'!B:E,4,FALSE)</f>
        <v>8800</v>
      </c>
      <c r="L93" s="1031"/>
      <c r="M93" s="639"/>
      <c r="N93" s="640"/>
    </row>
    <row r="94" spans="1:14" ht="15" customHeight="1" x14ac:dyDescent="0.3">
      <c r="A94" s="702"/>
      <c r="B94" s="1067"/>
      <c r="C94" s="1058"/>
      <c r="D94" s="665"/>
      <c r="E94" s="607"/>
      <c r="F94" s="680"/>
      <c r="G94" s="1024"/>
      <c r="H94" s="32" t="s">
        <v>17</v>
      </c>
      <c r="I94" s="32" t="str">
        <f>VLOOKUP(H94,'Весь прайс лист'!B:C,2,FALSE)</f>
        <v>Демпфер XBA13</v>
      </c>
      <c r="J94" s="32">
        <v>1</v>
      </c>
      <c r="K94" s="122">
        <f>VLOOKUP(H94,'Весь прайс лист'!B:E,4,FALSE)</f>
        <v>4300</v>
      </c>
      <c r="L94" s="1031"/>
      <c r="M94" s="639"/>
      <c r="N94" s="640"/>
    </row>
    <row r="95" spans="1:14" ht="15.75" customHeight="1" thickBot="1" x14ac:dyDescent="0.35">
      <c r="A95" s="702"/>
      <c r="B95" s="1067"/>
      <c r="C95" s="1058"/>
      <c r="D95" s="665"/>
      <c r="E95" s="607"/>
      <c r="F95" s="680"/>
      <c r="G95" s="1025"/>
      <c r="H95" s="33" t="s">
        <v>35</v>
      </c>
      <c r="I95" s="33" t="str">
        <f>VLOOKUP(H95,'Весь прайс лист'!B:C,2,FALSE)</f>
        <v>Наклейки светоотражающие (комплект) NK1</v>
      </c>
      <c r="J95" s="33">
        <v>1</v>
      </c>
      <c r="K95" s="123">
        <f>VLOOKUP(H95,'Весь прайс лист'!B:E,4,FALSE)</f>
        <v>500</v>
      </c>
      <c r="L95" s="1032"/>
      <c r="M95" s="639"/>
      <c r="N95" s="640"/>
    </row>
    <row r="96" spans="1:14" ht="14.25" customHeight="1" x14ac:dyDescent="0.3">
      <c r="A96" s="702"/>
      <c r="B96" s="1067"/>
      <c r="C96" s="1058"/>
      <c r="D96" s="665"/>
      <c r="E96" s="607"/>
      <c r="F96" s="680"/>
      <c r="G96" s="110"/>
      <c r="H96" s="64" t="s">
        <v>841</v>
      </c>
      <c r="I96" s="64" t="str">
        <f>VLOOKUP(H96,'Весь прайс лист'!B:C,2,FALSE)</f>
        <v>Приемник OXIBD с обратной связью</v>
      </c>
      <c r="J96" s="64">
        <v>1</v>
      </c>
      <c r="K96" s="155">
        <f>VLOOKUP(H96,'Весь прайс лист'!B:E,4,FALSE)</f>
        <v>3900</v>
      </c>
      <c r="L96" s="1026"/>
      <c r="M96" s="639"/>
      <c r="N96" s="640"/>
    </row>
    <row r="97" spans="1:14" ht="15.75" customHeight="1" x14ac:dyDescent="0.3">
      <c r="A97" s="702"/>
      <c r="B97" s="1067"/>
      <c r="C97" s="1058"/>
      <c r="D97" s="665"/>
      <c r="E97" s="607"/>
      <c r="F97" s="680"/>
      <c r="G97" s="110"/>
      <c r="H97" s="65" t="s">
        <v>6</v>
      </c>
      <c r="I97" s="65" t="str">
        <f>VLOOKUP(H97,'Весь прайс лист'!B:C,2,FALSE)</f>
        <v>Фотоэлементы Medium BlueBus EPMB</v>
      </c>
      <c r="J97" s="65">
        <v>1</v>
      </c>
      <c r="K97" s="162">
        <f>VLOOKUP(H97,'Весь прайс лист'!B:E,4,FALSE)</f>
        <v>4650</v>
      </c>
      <c r="L97" s="1026"/>
      <c r="M97" s="639"/>
      <c r="N97" s="640"/>
    </row>
    <row r="98" spans="1:14" s="7" customFormat="1" ht="15.75" customHeight="1" x14ac:dyDescent="0.3">
      <c r="A98" s="702"/>
      <c r="B98" s="1067"/>
      <c r="C98" s="1058"/>
      <c r="D98" s="665"/>
      <c r="E98" s="607"/>
      <c r="F98" s="680"/>
      <c r="G98" s="371"/>
      <c r="H98" s="427" t="s">
        <v>18</v>
      </c>
      <c r="I98" s="427" t="str">
        <f>VLOOKUP(H98,'Весь прайс лист'!B:C,2,FALSE)</f>
        <v>Светодиоды сигнальные, 4м XBA4</v>
      </c>
      <c r="J98" s="427">
        <v>1</v>
      </c>
      <c r="K98" s="162">
        <f>VLOOKUP(H98,'Весь прайс лист'!B:E,4,FALSE)</f>
        <v>4850</v>
      </c>
      <c r="L98" s="521"/>
      <c r="M98" s="639"/>
      <c r="N98" s="640"/>
    </row>
    <row r="99" spans="1:14" ht="15.75" customHeight="1" thickBot="1" x14ac:dyDescent="0.35">
      <c r="A99" s="702"/>
      <c r="B99" s="1067"/>
      <c r="C99" s="1059"/>
      <c r="D99" s="666"/>
      <c r="E99" s="609"/>
      <c r="F99" s="681"/>
      <c r="G99" s="177"/>
      <c r="H99" s="66" t="s">
        <v>22</v>
      </c>
      <c r="I99" s="66" t="str">
        <f>VLOOKUP(H99,'Весь прайс лист'!B:C,2,FALSE)</f>
        <v>Интегрируемая светофорная лампа XBA8</v>
      </c>
      <c r="J99" s="66">
        <v>1</v>
      </c>
      <c r="K99" s="156">
        <f>VLOOKUP(H99,'Весь прайс лист'!B:E,4,FALSE)</f>
        <v>6900</v>
      </c>
      <c r="L99" s="522"/>
      <c r="M99" s="641"/>
      <c r="N99" s="642"/>
    </row>
    <row r="100" spans="1:14" ht="15" customHeight="1" x14ac:dyDescent="0.3">
      <c r="A100" s="702"/>
      <c r="B100" s="1067"/>
      <c r="C100" s="669" t="s">
        <v>483</v>
      </c>
      <c r="D100" s="670"/>
      <c r="E100" s="670"/>
      <c r="F100" s="670"/>
      <c r="G100" s="727"/>
      <c r="H100" s="42" t="s">
        <v>201</v>
      </c>
      <c r="I100" s="42" t="str">
        <f>VLOOKUP(H100,'Весь прайс лист'!B:C,2,FALSE)</f>
        <v>Опора стационарная WA11</v>
      </c>
      <c r="J100" s="42"/>
      <c r="K100" s="129">
        <f>VLOOKUP(H100,'Весь прайс лист'!B:E,4,FALSE)</f>
        <v>6350</v>
      </c>
      <c r="L100" s="603"/>
      <c r="M100" s="1056"/>
      <c r="N100" s="604"/>
    </row>
    <row r="101" spans="1:14" ht="15" customHeight="1" x14ac:dyDescent="0.3">
      <c r="A101" s="702"/>
      <c r="B101" s="1067"/>
      <c r="C101" s="643"/>
      <c r="D101" s="644"/>
      <c r="E101" s="644"/>
      <c r="F101" s="644"/>
      <c r="G101" s="645"/>
      <c r="H101" s="40" t="s">
        <v>11</v>
      </c>
      <c r="I101" s="40" t="str">
        <f>VLOOKUP(H101,'Весь прайс лист'!B:C,2,FALSE)</f>
        <v>Аккумуляторная батарея PS224</v>
      </c>
      <c r="J101" s="40"/>
      <c r="K101" s="127">
        <f>VLOOKUP(H101,'Весь прайс лист'!B:E,4,FALSE)</f>
        <v>10700</v>
      </c>
      <c r="L101" s="572"/>
      <c r="M101" s="749"/>
      <c r="N101" s="573"/>
    </row>
    <row r="102" spans="1:14" ht="15.75" customHeight="1" x14ac:dyDescent="0.3">
      <c r="A102" s="702"/>
      <c r="B102" s="1067"/>
      <c r="C102" s="643"/>
      <c r="D102" s="644"/>
      <c r="E102" s="644"/>
      <c r="F102" s="644"/>
      <c r="G102" s="645"/>
      <c r="H102" s="40" t="s">
        <v>57</v>
      </c>
      <c r="I102" s="173" t="str">
        <f>VLOOKUP(H102,'Весь прайс лист'!B:C,2,FALSE)</f>
        <v>Цифровой переключатель FLOR EDSW</v>
      </c>
      <c r="J102" s="173"/>
      <c r="K102" s="166">
        <f>VLOOKUP(H102,'Весь прайс лист'!B:E,4,FALSE)</f>
        <v>7400</v>
      </c>
      <c r="L102" s="572"/>
      <c r="M102" s="749"/>
      <c r="N102" s="573"/>
    </row>
    <row r="103" spans="1:14" s="7" customFormat="1" ht="15.75" customHeight="1" x14ac:dyDescent="0.3">
      <c r="A103" s="702"/>
      <c r="B103" s="1067"/>
      <c r="C103" s="643"/>
      <c r="D103" s="644"/>
      <c r="E103" s="644"/>
      <c r="F103" s="644"/>
      <c r="G103" s="645"/>
      <c r="H103" s="42" t="s">
        <v>203</v>
      </c>
      <c r="I103" s="172" t="str">
        <f>VLOOKUP(H103,'Весь прайс лист'!B:C,2,FALSE)</f>
        <v>Опора подвесная WA12</v>
      </c>
      <c r="J103" s="172"/>
      <c r="K103" s="165">
        <f>VLOOKUP(H103,'Весь прайс лист'!B:E,4,FALSE)</f>
        <v>6900</v>
      </c>
      <c r="L103" s="572"/>
      <c r="M103" s="749"/>
      <c r="N103" s="573"/>
    </row>
    <row r="104" spans="1:14" s="7" customFormat="1" ht="15.75" customHeight="1" thickBot="1" x14ac:dyDescent="0.35">
      <c r="A104" s="702"/>
      <c r="B104" s="1067"/>
      <c r="C104" s="643"/>
      <c r="D104" s="644"/>
      <c r="E104" s="644"/>
      <c r="F104" s="644"/>
      <c r="G104" s="645"/>
      <c r="H104" s="42" t="s">
        <v>205</v>
      </c>
      <c r="I104" s="172" t="str">
        <f>VLOOKUP(H104,'Весь прайс лист'!B:C,2,FALSE)</f>
        <v>Решетка для рейки шлагбаумной WA13</v>
      </c>
      <c r="J104" s="172"/>
      <c r="K104" s="165">
        <f>VLOOKUP(H104,'Весь прайс лист'!B:E,4,FALSE)</f>
        <v>7000</v>
      </c>
      <c r="L104" s="572"/>
      <c r="M104" s="749"/>
      <c r="N104" s="573"/>
    </row>
    <row r="105" spans="1:14" ht="33" customHeight="1" x14ac:dyDescent="0.3">
      <c r="A105" s="701" t="s">
        <v>67</v>
      </c>
      <c r="B105" s="1066" t="s">
        <v>73</v>
      </c>
      <c r="C105" s="1057" t="s">
        <v>535</v>
      </c>
      <c r="D105" s="742" t="s">
        <v>481</v>
      </c>
      <c r="E105" s="605" t="s">
        <v>906</v>
      </c>
      <c r="F105" s="679"/>
      <c r="G105" s="1023" t="s">
        <v>478</v>
      </c>
      <c r="H105" s="31" t="s">
        <v>70</v>
      </c>
      <c r="I105" s="31" t="str">
        <f>VLOOKUP(H105,'Весь прайс лист'!B:C,2,FALSE)</f>
        <v>Тумба шлагбаума M5BAR</v>
      </c>
      <c r="J105" s="31">
        <v>1</v>
      </c>
      <c r="K105" s="121">
        <f>VLOOKUP(H105,'Весь прайс лист'!B:E,4,FALSE)</f>
        <v>105850</v>
      </c>
      <c r="L105" s="1030">
        <f>VLOOKUP(G105,'Весь прайс лист'!B:E,4,FALSE)</f>
        <v>99900</v>
      </c>
      <c r="M105" s="637">
        <f>VLOOKUP(E105,'Весь прайс лист'!B:E,4,FALSE)</f>
        <v>109900</v>
      </c>
      <c r="N105" s="638"/>
    </row>
    <row r="106" spans="1:14" ht="15" customHeight="1" x14ac:dyDescent="0.3">
      <c r="A106" s="702"/>
      <c r="B106" s="1067"/>
      <c r="C106" s="1058"/>
      <c r="D106" s="665"/>
      <c r="E106" s="607"/>
      <c r="F106" s="680"/>
      <c r="G106" s="1024"/>
      <c r="H106" s="32" t="s">
        <v>21</v>
      </c>
      <c r="I106" s="32" t="s">
        <v>928</v>
      </c>
      <c r="J106" s="32">
        <v>1</v>
      </c>
      <c r="K106" s="122">
        <f>VLOOKUP(H106,'Весь прайс лист'!B:E,4,FALSE)</f>
        <v>7100</v>
      </c>
      <c r="L106" s="1031"/>
      <c r="M106" s="639"/>
      <c r="N106" s="640"/>
    </row>
    <row r="107" spans="1:14" ht="15" customHeight="1" x14ac:dyDescent="0.3">
      <c r="A107" s="702"/>
      <c r="B107" s="1067"/>
      <c r="C107" s="1058"/>
      <c r="D107" s="665"/>
      <c r="E107" s="607"/>
      <c r="F107" s="680"/>
      <c r="G107" s="1024"/>
      <c r="H107" s="32" t="s">
        <v>602</v>
      </c>
      <c r="I107" s="32" t="str">
        <f>VLOOKUP(H107,'Весь прайс лист'!B:C,2,FALSE)</f>
        <v>Рейка шлагбаумная 69x92x5200мм XBA5-5RU</v>
      </c>
      <c r="J107" s="32">
        <v>1</v>
      </c>
      <c r="K107" s="122">
        <f>VLOOKUP(H107,'Весь прайс лист'!B:E,4,FALSE)</f>
        <v>11100</v>
      </c>
      <c r="L107" s="1031"/>
      <c r="M107" s="639"/>
      <c r="N107" s="640"/>
    </row>
    <row r="108" spans="1:14" ht="15" customHeight="1" x14ac:dyDescent="0.3">
      <c r="A108" s="702"/>
      <c r="B108" s="1067"/>
      <c r="C108" s="1058"/>
      <c r="D108" s="665"/>
      <c r="E108" s="607"/>
      <c r="F108" s="680"/>
      <c r="G108" s="1024"/>
      <c r="H108" s="32" t="s">
        <v>499</v>
      </c>
      <c r="I108" s="32" t="s">
        <v>659</v>
      </c>
      <c r="J108" s="32">
        <v>1</v>
      </c>
      <c r="K108" s="122"/>
      <c r="L108" s="1031"/>
      <c r="M108" s="639"/>
      <c r="N108" s="640"/>
    </row>
    <row r="109" spans="1:14" ht="15.75" customHeight="1" thickBot="1" x14ac:dyDescent="0.35">
      <c r="A109" s="702"/>
      <c r="B109" s="1067"/>
      <c r="C109" s="1058"/>
      <c r="D109" s="665"/>
      <c r="E109" s="607"/>
      <c r="F109" s="680"/>
      <c r="G109" s="1025"/>
      <c r="H109" s="33" t="s">
        <v>35</v>
      </c>
      <c r="I109" s="33" t="str">
        <f>VLOOKUP(H109,'Весь прайс лист'!B:C,2,FALSE)</f>
        <v>Наклейки светоотражающие (комплект) NK1</v>
      </c>
      <c r="J109" s="33">
        <v>1</v>
      </c>
      <c r="K109" s="123">
        <f>VLOOKUP(H109,'Весь прайс лист'!B:E,4,FALSE)</f>
        <v>500</v>
      </c>
      <c r="L109" s="1032"/>
      <c r="M109" s="639"/>
      <c r="N109" s="640"/>
    </row>
    <row r="110" spans="1:14" ht="16.649999999999999" customHeight="1" x14ac:dyDescent="0.3">
      <c r="A110" s="702"/>
      <c r="B110" s="1067"/>
      <c r="C110" s="1058"/>
      <c r="D110" s="665"/>
      <c r="E110" s="607"/>
      <c r="F110" s="680"/>
      <c r="G110" s="1027"/>
      <c r="H110" s="64" t="s">
        <v>841</v>
      </c>
      <c r="I110" s="64" t="str">
        <f>VLOOKUP(H110,'Весь прайс лист'!B:C,2,FALSE)</f>
        <v>Приемник OXIBD с обратной связью</v>
      </c>
      <c r="J110" s="64">
        <v>1</v>
      </c>
      <c r="K110" s="155">
        <f>VLOOKUP(H110,'Весь прайс лист'!B:E,4,FALSE)</f>
        <v>3900</v>
      </c>
      <c r="L110" s="1026"/>
      <c r="M110" s="639"/>
      <c r="N110" s="640"/>
    </row>
    <row r="111" spans="1:14" s="7" customFormat="1" ht="16.649999999999999" customHeight="1" x14ac:dyDescent="0.3">
      <c r="A111" s="702"/>
      <c r="B111" s="1067"/>
      <c r="C111" s="1058"/>
      <c r="D111" s="665"/>
      <c r="E111" s="607"/>
      <c r="F111" s="680"/>
      <c r="G111" s="1027"/>
      <c r="H111" s="64" t="s">
        <v>20</v>
      </c>
      <c r="I111" s="64" t="str">
        <f>VLOOKUP(H111,'Весь прайс лист'!B:C,2,FALSE)</f>
        <v>Светодиоды сигнальные, 6м XBA6</v>
      </c>
      <c r="J111" s="64">
        <v>1</v>
      </c>
      <c r="K111" s="162">
        <f>VLOOKUP(H111,'Весь прайс лист'!B:E,4,FALSE)</f>
        <v>5800</v>
      </c>
      <c r="L111" s="1026"/>
      <c r="M111" s="639"/>
      <c r="N111" s="640"/>
    </row>
    <row r="112" spans="1:14" ht="15.75" customHeight="1" x14ac:dyDescent="0.3">
      <c r="A112" s="702"/>
      <c r="B112" s="1067"/>
      <c r="C112" s="1058"/>
      <c r="D112" s="665"/>
      <c r="E112" s="607"/>
      <c r="F112" s="680"/>
      <c r="G112" s="1027"/>
      <c r="H112" s="65" t="s">
        <v>6</v>
      </c>
      <c r="I112" s="65" t="str">
        <f>VLOOKUP(H112,'Весь прайс лист'!B:C,2,FALSE)</f>
        <v>Фотоэлементы Medium BlueBus EPMB</v>
      </c>
      <c r="J112" s="65">
        <v>1</v>
      </c>
      <c r="K112" s="162">
        <f>VLOOKUP(H112,'Весь прайс лист'!B:E,4,FALSE)</f>
        <v>4650</v>
      </c>
      <c r="L112" s="1026"/>
      <c r="M112" s="639"/>
      <c r="N112" s="640"/>
    </row>
    <row r="113" spans="1:14" ht="15.75" customHeight="1" thickBot="1" x14ac:dyDescent="0.35">
      <c r="A113" s="702"/>
      <c r="B113" s="1067"/>
      <c r="C113" s="1059"/>
      <c r="D113" s="666"/>
      <c r="E113" s="609"/>
      <c r="F113" s="681"/>
      <c r="G113" s="177"/>
      <c r="H113" s="66" t="s">
        <v>22</v>
      </c>
      <c r="I113" s="66" t="str">
        <f>VLOOKUP(H113,'Весь прайс лист'!B:C,2,FALSE)</f>
        <v>Интегрируемая светофорная лампа XBA8</v>
      </c>
      <c r="J113" s="66">
        <v>1</v>
      </c>
      <c r="K113" s="156">
        <f>VLOOKUP(H113,'Весь прайс лист'!B:E,4,FALSE)</f>
        <v>6900</v>
      </c>
      <c r="L113" s="522"/>
      <c r="M113" s="641"/>
      <c r="N113" s="642"/>
    </row>
    <row r="114" spans="1:14" ht="15" customHeight="1" x14ac:dyDescent="0.3">
      <c r="A114" s="702"/>
      <c r="B114" s="1067"/>
      <c r="C114" s="669" t="s">
        <v>483</v>
      </c>
      <c r="D114" s="670"/>
      <c r="E114" s="670"/>
      <c r="F114" s="670"/>
      <c r="G114" s="727"/>
      <c r="H114" s="42" t="s">
        <v>201</v>
      </c>
      <c r="I114" s="42" t="str">
        <f>VLOOKUP(H114,'Весь прайс лист'!B:C,2,FALSE)</f>
        <v>Опора стационарная WA11</v>
      </c>
      <c r="J114" s="42"/>
      <c r="K114" s="129">
        <f>VLOOKUP(H114,'Весь прайс лист'!B:E,4,FALSE)</f>
        <v>6350</v>
      </c>
      <c r="L114" s="603"/>
      <c r="M114" s="1056"/>
      <c r="N114" s="604"/>
    </row>
    <row r="115" spans="1:14" ht="15" customHeight="1" x14ac:dyDescent="0.3">
      <c r="A115" s="702"/>
      <c r="B115" s="1067"/>
      <c r="C115" s="643"/>
      <c r="D115" s="644"/>
      <c r="E115" s="644"/>
      <c r="F115" s="644"/>
      <c r="G115" s="645"/>
      <c r="H115" s="40" t="s">
        <v>11</v>
      </c>
      <c r="I115" s="40" t="str">
        <f>VLOOKUP(H115,'Весь прайс лист'!B:C,2,FALSE)</f>
        <v>Аккумуляторная батарея PS224</v>
      </c>
      <c r="J115" s="40"/>
      <c r="K115" s="127">
        <f>VLOOKUP(H115,'Весь прайс лист'!B:E,4,FALSE)</f>
        <v>10700</v>
      </c>
      <c r="L115" s="572"/>
      <c r="M115" s="749"/>
      <c r="N115" s="573"/>
    </row>
    <row r="116" spans="1:14" ht="15.75" customHeight="1" x14ac:dyDescent="0.3">
      <c r="A116" s="702"/>
      <c r="B116" s="1067"/>
      <c r="C116" s="643"/>
      <c r="D116" s="644"/>
      <c r="E116" s="644"/>
      <c r="F116" s="644"/>
      <c r="G116" s="645"/>
      <c r="H116" s="40" t="s">
        <v>57</v>
      </c>
      <c r="I116" s="173" t="str">
        <f>VLOOKUP(H116,'Весь прайс лист'!B:C,2,FALSE)</f>
        <v>Цифровой переключатель FLOR EDSW</v>
      </c>
      <c r="J116" s="173"/>
      <c r="K116" s="166">
        <f>VLOOKUP(H116,'Весь прайс лист'!B:E,4,FALSE)</f>
        <v>7400</v>
      </c>
      <c r="L116" s="572"/>
      <c r="M116" s="749"/>
      <c r="N116" s="573"/>
    </row>
    <row r="117" spans="1:14" s="7" customFormat="1" ht="15.75" customHeight="1" x14ac:dyDescent="0.3">
      <c r="A117" s="702"/>
      <c r="B117" s="1067"/>
      <c r="C117" s="643"/>
      <c r="D117" s="644"/>
      <c r="E117" s="644"/>
      <c r="F117" s="644"/>
      <c r="G117" s="645"/>
      <c r="H117" s="42" t="s">
        <v>203</v>
      </c>
      <c r="I117" s="172" t="str">
        <f>VLOOKUP(H117,'Весь прайс лист'!B:C,2,FALSE)</f>
        <v>Опора подвесная WA12</v>
      </c>
      <c r="J117" s="172"/>
      <c r="K117" s="165">
        <f>VLOOKUP(H117,'Весь прайс лист'!B:E,4,FALSE)</f>
        <v>6900</v>
      </c>
      <c r="L117" s="572"/>
      <c r="M117" s="749"/>
      <c r="N117" s="573"/>
    </row>
    <row r="118" spans="1:14" s="7" customFormat="1" ht="15.75" customHeight="1" thickBot="1" x14ac:dyDescent="0.35">
      <c r="A118" s="703"/>
      <c r="B118" s="1068"/>
      <c r="C118" s="646"/>
      <c r="D118" s="647"/>
      <c r="E118" s="647"/>
      <c r="F118" s="647"/>
      <c r="G118" s="648"/>
      <c r="H118" s="42" t="s">
        <v>205</v>
      </c>
      <c r="I118" s="172" t="str">
        <f>VLOOKUP(H118,'Весь прайс лист'!B:C,2,FALSE)</f>
        <v>Решетка для рейки шлагбаумной WA13</v>
      </c>
      <c r="J118" s="172"/>
      <c r="K118" s="165">
        <f>VLOOKUP(H118,'Весь прайс лист'!B:E,4,FALSE)</f>
        <v>7000</v>
      </c>
      <c r="L118" s="574"/>
      <c r="M118" s="1061"/>
      <c r="N118" s="575"/>
    </row>
    <row r="119" spans="1:14" ht="36.75" customHeight="1" x14ac:dyDescent="0.3">
      <c r="A119" s="701" t="s">
        <v>67</v>
      </c>
      <c r="B119" s="1066" t="s">
        <v>72</v>
      </c>
      <c r="C119" s="1057" t="s">
        <v>536</v>
      </c>
      <c r="D119" s="742" t="s">
        <v>481</v>
      </c>
      <c r="E119" s="605" t="s">
        <v>907</v>
      </c>
      <c r="F119" s="679"/>
      <c r="G119" s="1023" t="s">
        <v>479</v>
      </c>
      <c r="H119" s="31" t="s">
        <v>71</v>
      </c>
      <c r="I119" s="31" t="str">
        <f>VLOOKUP(H119,'Весь прайс лист'!B:C,2,FALSE)</f>
        <v>Тумба шлагбаума M7BAR</v>
      </c>
      <c r="J119" s="31">
        <v>1</v>
      </c>
      <c r="K119" s="121">
        <f>VLOOKUP(H119,'Весь прайс лист'!B:E,4,FALSE)</f>
        <v>118350</v>
      </c>
      <c r="L119" s="1030">
        <f>VLOOKUP(G119,'Весь прайс лист'!B:E,4,FALSE)</f>
        <v>109900</v>
      </c>
      <c r="M119" s="637">
        <f>VLOOKUP(E119,'Весь прайс лист'!B:E,4,FALSE)</f>
        <v>119900</v>
      </c>
      <c r="N119" s="638"/>
    </row>
    <row r="120" spans="1:14" ht="33" customHeight="1" x14ac:dyDescent="0.3">
      <c r="A120" s="702"/>
      <c r="B120" s="1067"/>
      <c r="C120" s="1058"/>
      <c r="D120" s="665"/>
      <c r="E120" s="607"/>
      <c r="F120" s="680"/>
      <c r="G120" s="1024"/>
      <c r="H120" s="32" t="s">
        <v>21</v>
      </c>
      <c r="I120" s="32" t="s">
        <v>929</v>
      </c>
      <c r="J120" s="32">
        <v>1</v>
      </c>
      <c r="K120" s="122">
        <f>VLOOKUP(H120,'Весь прайс лист'!B:E,4,FALSE)</f>
        <v>7100</v>
      </c>
      <c r="L120" s="1031"/>
      <c r="M120" s="639"/>
      <c r="N120" s="640"/>
    </row>
    <row r="121" spans="1:14" s="7" customFormat="1" ht="15" customHeight="1" x14ac:dyDescent="0.3">
      <c r="A121" s="702"/>
      <c r="B121" s="1067"/>
      <c r="C121" s="1058"/>
      <c r="D121" s="665"/>
      <c r="E121" s="607"/>
      <c r="F121" s="680"/>
      <c r="G121" s="1024"/>
      <c r="H121" s="32" t="s">
        <v>597</v>
      </c>
      <c r="I121" s="32" t="str">
        <f>VLOOKUP(H121,'Весь прайс лист'!B:C,2,FALSE)</f>
        <v>Рейка шлагбаумная 69x92x6200мм XBA-6RU</v>
      </c>
      <c r="J121" s="32">
        <v>1</v>
      </c>
      <c r="K121" s="122">
        <f>VLOOKUP(H121,'Весь прайс лист'!B:E,4,FALSE)</f>
        <v>11950</v>
      </c>
      <c r="L121" s="1031"/>
      <c r="M121" s="639"/>
      <c r="N121" s="640"/>
    </row>
    <row r="122" spans="1:14" ht="15" customHeight="1" x14ac:dyDescent="0.3">
      <c r="A122" s="702"/>
      <c r="B122" s="1067"/>
      <c r="C122" s="1058"/>
      <c r="D122" s="665"/>
      <c r="E122" s="607"/>
      <c r="F122" s="680"/>
      <c r="G122" s="1024"/>
      <c r="H122" s="32" t="s">
        <v>500</v>
      </c>
      <c r="I122" s="32" t="s">
        <v>659</v>
      </c>
      <c r="J122" s="32">
        <v>1</v>
      </c>
      <c r="K122" s="122"/>
      <c r="L122" s="1031"/>
      <c r="M122" s="639"/>
      <c r="N122" s="640"/>
    </row>
    <row r="123" spans="1:14" ht="16.649999999999999" customHeight="1" thickBot="1" x14ac:dyDescent="0.35">
      <c r="A123" s="702"/>
      <c r="B123" s="1067"/>
      <c r="C123" s="1058"/>
      <c r="D123" s="665"/>
      <c r="E123" s="607"/>
      <c r="F123" s="680"/>
      <c r="G123" s="1025"/>
      <c r="H123" s="33" t="s">
        <v>35</v>
      </c>
      <c r="I123" s="33" t="str">
        <f>VLOOKUP(H123,'Весь прайс лист'!B:C,2,FALSE)</f>
        <v>Наклейки светоотражающие (комплект) NK1</v>
      </c>
      <c r="J123" s="33">
        <v>1</v>
      </c>
      <c r="K123" s="123">
        <f>VLOOKUP(H123,'Весь прайс лист'!B:E,4,FALSE)</f>
        <v>500</v>
      </c>
      <c r="L123" s="1032"/>
      <c r="M123" s="639"/>
      <c r="N123" s="640"/>
    </row>
    <row r="124" spans="1:14" ht="15" customHeight="1" x14ac:dyDescent="0.3">
      <c r="A124" s="702"/>
      <c r="B124" s="1067"/>
      <c r="C124" s="1058"/>
      <c r="D124" s="665"/>
      <c r="E124" s="607"/>
      <c r="F124" s="680"/>
      <c r="G124" s="1060"/>
      <c r="H124" s="64" t="s">
        <v>841</v>
      </c>
      <c r="I124" s="64" t="str">
        <f>VLOOKUP(H124,'Весь прайс лист'!B:C,2,FALSE)</f>
        <v>Приемник OXIBD с обратной связью</v>
      </c>
      <c r="J124" s="64">
        <v>1</v>
      </c>
      <c r="K124" s="155">
        <f>VLOOKUP(H124,'Весь прайс лист'!B:E,4,FALSE)</f>
        <v>3900</v>
      </c>
      <c r="L124" s="1026"/>
      <c r="M124" s="639"/>
      <c r="N124" s="640"/>
    </row>
    <row r="125" spans="1:14" s="7" customFormat="1" ht="15" customHeight="1" x14ac:dyDescent="0.3">
      <c r="A125" s="702"/>
      <c r="B125" s="1067"/>
      <c r="C125" s="1058"/>
      <c r="D125" s="665"/>
      <c r="E125" s="607"/>
      <c r="F125" s="680"/>
      <c r="G125" s="1060"/>
      <c r="H125" s="64" t="s">
        <v>20</v>
      </c>
      <c r="I125" s="64" t="str">
        <f>VLOOKUP(H125,'Весь прайс лист'!B:C,2,FALSE)</f>
        <v>Светодиоды сигнальные, 6м XBA6</v>
      </c>
      <c r="J125" s="64">
        <v>1</v>
      </c>
      <c r="K125" s="162">
        <f>VLOOKUP(H125,'Весь прайс лист'!B:E,4,FALSE)</f>
        <v>5800</v>
      </c>
      <c r="L125" s="1026"/>
      <c r="M125" s="639"/>
      <c r="N125" s="640"/>
    </row>
    <row r="126" spans="1:14" ht="15.75" customHeight="1" x14ac:dyDescent="0.3">
      <c r="A126" s="702"/>
      <c r="B126" s="1067"/>
      <c r="C126" s="1058"/>
      <c r="D126" s="665"/>
      <c r="E126" s="607"/>
      <c r="F126" s="680"/>
      <c r="G126" s="1060"/>
      <c r="H126" s="65" t="s">
        <v>6</v>
      </c>
      <c r="I126" s="65" t="str">
        <f>VLOOKUP(H126,'Весь прайс лист'!B:C,2,FALSE)</f>
        <v>Фотоэлементы Medium BlueBus EPMB</v>
      </c>
      <c r="J126" s="65">
        <v>1</v>
      </c>
      <c r="K126" s="162">
        <f>VLOOKUP(H126,'Весь прайс лист'!B:E,4,FALSE)</f>
        <v>4650</v>
      </c>
      <c r="L126" s="1026"/>
      <c r="M126" s="639"/>
      <c r="N126" s="640"/>
    </row>
    <row r="127" spans="1:14" ht="15.75" customHeight="1" thickBot="1" x14ac:dyDescent="0.35">
      <c r="A127" s="702"/>
      <c r="B127" s="1067"/>
      <c r="C127" s="1059"/>
      <c r="D127" s="666"/>
      <c r="E127" s="609"/>
      <c r="F127" s="681"/>
      <c r="G127" s="177"/>
      <c r="H127" s="66" t="s">
        <v>22</v>
      </c>
      <c r="I127" s="66" t="str">
        <f>VLOOKUP(H127,'Весь прайс лист'!B:C,2,FALSE)</f>
        <v>Интегрируемая светофорная лампа XBA8</v>
      </c>
      <c r="J127" s="66">
        <v>1</v>
      </c>
      <c r="K127" s="156">
        <f>VLOOKUP(H127,'Весь прайс лист'!B:E,4,FALSE)</f>
        <v>6900</v>
      </c>
      <c r="L127" s="522"/>
      <c r="M127" s="641"/>
      <c r="N127" s="642"/>
    </row>
    <row r="128" spans="1:14" ht="15" customHeight="1" x14ac:dyDescent="0.3">
      <c r="A128" s="702"/>
      <c r="B128" s="1067"/>
      <c r="C128" s="669" t="s">
        <v>483</v>
      </c>
      <c r="D128" s="670"/>
      <c r="E128" s="670"/>
      <c r="F128" s="670"/>
      <c r="G128" s="727"/>
      <c r="H128" s="42" t="s">
        <v>201</v>
      </c>
      <c r="I128" s="42" t="str">
        <f>VLOOKUP(H128,'Весь прайс лист'!B:C,2,FALSE)</f>
        <v>Опора стационарная WA11</v>
      </c>
      <c r="J128" s="42"/>
      <c r="K128" s="129">
        <f>VLOOKUP(H128,'Весь прайс лист'!B:E,4,FALSE)</f>
        <v>6350</v>
      </c>
      <c r="L128" s="603"/>
      <c r="M128" s="1056"/>
      <c r="N128" s="604"/>
    </row>
    <row r="129" spans="1:14" s="7" customFormat="1" ht="15" customHeight="1" x14ac:dyDescent="0.3">
      <c r="A129" s="702"/>
      <c r="B129" s="1067"/>
      <c r="C129" s="643"/>
      <c r="D129" s="644"/>
      <c r="E129" s="644"/>
      <c r="F129" s="644"/>
      <c r="G129" s="645"/>
      <c r="H129" s="42" t="s">
        <v>203</v>
      </c>
      <c r="I129" s="42" t="str">
        <f>VLOOKUP(H129,'Весь прайс лист'!B:C,2,FALSE)</f>
        <v>Опора подвесная WA12</v>
      </c>
      <c r="J129" s="42"/>
      <c r="K129" s="129">
        <f>VLOOKUP(H129,'Весь прайс лист'!B:E,4,FALSE)</f>
        <v>6900</v>
      </c>
      <c r="L129" s="572"/>
      <c r="M129" s="749"/>
      <c r="N129" s="573"/>
    </row>
    <row r="130" spans="1:14" ht="15" customHeight="1" x14ac:dyDescent="0.3">
      <c r="A130" s="702"/>
      <c r="B130" s="1067"/>
      <c r="C130" s="643"/>
      <c r="D130" s="644"/>
      <c r="E130" s="644"/>
      <c r="F130" s="644"/>
      <c r="G130" s="645"/>
      <c r="H130" s="40" t="s">
        <v>11</v>
      </c>
      <c r="I130" s="40" t="str">
        <f>VLOOKUP(H130,'Весь прайс лист'!B:C,2,FALSE)</f>
        <v>Аккумуляторная батарея PS224</v>
      </c>
      <c r="J130" s="40"/>
      <c r="K130" s="127">
        <f>VLOOKUP(H130,'Весь прайс лист'!B:E,4,FALSE)</f>
        <v>10700</v>
      </c>
      <c r="L130" s="572"/>
      <c r="M130" s="749"/>
      <c r="N130" s="573"/>
    </row>
    <row r="131" spans="1:14" ht="15.75" customHeight="1" thickBot="1" x14ac:dyDescent="0.35">
      <c r="A131" s="702"/>
      <c r="B131" s="1067"/>
      <c r="C131" s="643"/>
      <c r="D131" s="644"/>
      <c r="E131" s="644"/>
      <c r="F131" s="644"/>
      <c r="G131" s="645"/>
      <c r="H131" s="40" t="s">
        <v>57</v>
      </c>
      <c r="I131" s="173" t="str">
        <f>VLOOKUP(H131,'Весь прайс лист'!B:C,2,FALSE)</f>
        <v>Цифровой переключатель FLOR EDSW</v>
      </c>
      <c r="J131" s="173"/>
      <c r="K131" s="166">
        <f>VLOOKUP(H131,'Весь прайс лист'!B:E,4,FALSE)</f>
        <v>7400</v>
      </c>
      <c r="L131" s="572"/>
      <c r="M131" s="749"/>
      <c r="N131" s="573"/>
    </row>
    <row r="132" spans="1:14" x14ac:dyDescent="0.3">
      <c r="A132" s="1069" t="s">
        <v>67</v>
      </c>
      <c r="B132" s="1071" t="s">
        <v>75</v>
      </c>
      <c r="C132" s="1057" t="s">
        <v>537</v>
      </c>
      <c r="D132" s="742" t="s">
        <v>481</v>
      </c>
      <c r="E132" s="605" t="s">
        <v>908</v>
      </c>
      <c r="F132" s="679"/>
      <c r="G132" s="1023" t="s">
        <v>480</v>
      </c>
      <c r="H132" s="31" t="s">
        <v>71</v>
      </c>
      <c r="I132" s="31" t="str">
        <f>VLOOKUP(H132,'Весь прайс лист'!B:C,2,FALSE)</f>
        <v>Тумба шлагбаума M7BAR</v>
      </c>
      <c r="J132" s="31">
        <v>1</v>
      </c>
      <c r="K132" s="121">
        <f>VLOOKUP(H132,'Весь прайс лист'!B:E,4,FALSE)</f>
        <v>118350</v>
      </c>
      <c r="L132" s="1030">
        <f>VLOOKUP(G132,'Весь прайс лист'!B:E,4,FALSE)</f>
        <v>119900</v>
      </c>
      <c r="M132" s="637">
        <f>VLOOKUP(E132,'Весь прайс лист'!B:E,4,FALSE)</f>
        <v>129900</v>
      </c>
      <c r="N132" s="638"/>
    </row>
    <row r="133" spans="1:14" ht="15" customHeight="1" x14ac:dyDescent="0.3">
      <c r="A133" s="761"/>
      <c r="B133" s="1072"/>
      <c r="C133" s="1058"/>
      <c r="D133" s="665"/>
      <c r="E133" s="607"/>
      <c r="F133" s="680"/>
      <c r="G133" s="1024"/>
      <c r="H133" s="32" t="s">
        <v>21</v>
      </c>
      <c r="I133" s="32" t="s">
        <v>929</v>
      </c>
      <c r="J133" s="32">
        <v>1</v>
      </c>
      <c r="K133" s="122">
        <f>VLOOKUP(H133,'Весь прайс лист'!B:E,4,FALSE)</f>
        <v>7100</v>
      </c>
      <c r="L133" s="1031"/>
      <c r="M133" s="639"/>
      <c r="N133" s="640"/>
    </row>
    <row r="134" spans="1:14" ht="15" customHeight="1" x14ac:dyDescent="0.3">
      <c r="A134" s="761"/>
      <c r="B134" s="1072"/>
      <c r="C134" s="1058"/>
      <c r="D134" s="665"/>
      <c r="E134" s="607"/>
      <c r="F134" s="680"/>
      <c r="G134" s="1024"/>
      <c r="H134" s="32" t="s">
        <v>599</v>
      </c>
      <c r="I134" s="32" t="str">
        <f>VLOOKUP(H134,'Весь прайс лист'!B:C,2,FALSE)</f>
        <v>Рейка шлагбаумная 69x92x3200мм XBA15-3RU</v>
      </c>
      <c r="J134" s="32">
        <v>1</v>
      </c>
      <c r="K134" s="122">
        <f>VLOOKUP(H134,'Весь прайс лист'!B:E,4,FALSE)</f>
        <v>7450</v>
      </c>
      <c r="L134" s="1031"/>
      <c r="M134" s="639"/>
      <c r="N134" s="640"/>
    </row>
    <row r="135" spans="1:14" ht="15" customHeight="1" x14ac:dyDescent="0.3">
      <c r="A135" s="761"/>
      <c r="B135" s="1072"/>
      <c r="C135" s="1058"/>
      <c r="D135" s="665"/>
      <c r="E135" s="607"/>
      <c r="F135" s="680"/>
      <c r="G135" s="1024"/>
      <c r="H135" s="32" t="s">
        <v>601</v>
      </c>
      <c r="I135" s="32" t="str">
        <f>VLOOKUP(H135,'Весь прайс лист'!B:C,2,FALSE)</f>
        <v>Рейка шлагбаумная 69x92x4200мм XBA14-4RU</v>
      </c>
      <c r="J135" s="32">
        <v>1</v>
      </c>
      <c r="K135" s="122">
        <f>VLOOKUP(H135,'Весь прайс лист'!B:E,4,FALSE)</f>
        <v>8800</v>
      </c>
      <c r="L135" s="1031"/>
      <c r="M135" s="639"/>
      <c r="N135" s="640"/>
    </row>
    <row r="136" spans="1:14" ht="15" customHeight="1" x14ac:dyDescent="0.3">
      <c r="A136" s="761"/>
      <c r="B136" s="1072"/>
      <c r="C136" s="1058"/>
      <c r="D136" s="665"/>
      <c r="E136" s="607"/>
      <c r="F136" s="680"/>
      <c r="G136" s="1024"/>
      <c r="H136" s="32" t="s">
        <v>74</v>
      </c>
      <c r="I136" s="32" t="str">
        <f>VLOOKUP(H136,'Весь прайс лист'!B:C,2,FALSE)</f>
        <v>Соединитель для стрел XBA9</v>
      </c>
      <c r="J136" s="32">
        <v>1</v>
      </c>
      <c r="K136" s="122">
        <f>VLOOKUP(H136,'Весь прайс лист'!B:E,4,FALSE)</f>
        <v>3250</v>
      </c>
      <c r="L136" s="1031"/>
      <c r="M136" s="639"/>
      <c r="N136" s="640"/>
    </row>
    <row r="137" spans="1:14" ht="15" customHeight="1" x14ac:dyDescent="0.3">
      <c r="A137" s="761"/>
      <c r="B137" s="1072"/>
      <c r="C137" s="1058"/>
      <c r="D137" s="665"/>
      <c r="E137" s="607"/>
      <c r="F137" s="680"/>
      <c r="G137" s="1024"/>
      <c r="H137" s="32" t="s">
        <v>17</v>
      </c>
      <c r="I137" s="32" t="str">
        <f>VLOOKUP(H137,'Весь прайс лист'!B:C,2,FALSE)</f>
        <v>Демпфер XBA13</v>
      </c>
      <c r="J137" s="32">
        <v>2</v>
      </c>
      <c r="K137" s="122">
        <f>VLOOKUP(H137,'Весь прайс лист'!B:E,4,FALSE)</f>
        <v>4300</v>
      </c>
      <c r="L137" s="1031"/>
      <c r="M137" s="639"/>
      <c r="N137" s="640"/>
    </row>
    <row r="138" spans="1:14" ht="15.75" customHeight="1" thickBot="1" x14ac:dyDescent="0.35">
      <c r="A138" s="761"/>
      <c r="B138" s="1072"/>
      <c r="C138" s="1058"/>
      <c r="D138" s="665"/>
      <c r="E138" s="607"/>
      <c r="F138" s="680"/>
      <c r="G138" s="1025"/>
      <c r="H138" s="33" t="s">
        <v>35</v>
      </c>
      <c r="I138" s="33" t="str">
        <f>VLOOKUP(H138,'Весь прайс лист'!B:C,2,FALSE)</f>
        <v>Наклейки светоотражающие (комплект) NK1</v>
      </c>
      <c r="J138" s="33">
        <v>2</v>
      </c>
      <c r="K138" s="123">
        <f>VLOOKUP(H138,'Весь прайс лист'!B:E,4,FALSE)</f>
        <v>500</v>
      </c>
      <c r="L138" s="1032"/>
      <c r="M138" s="639"/>
      <c r="N138" s="640"/>
    </row>
    <row r="139" spans="1:14" ht="15" customHeight="1" x14ac:dyDescent="0.3">
      <c r="A139" s="761"/>
      <c r="B139" s="1072"/>
      <c r="C139" s="1058"/>
      <c r="D139" s="665"/>
      <c r="E139" s="607"/>
      <c r="F139" s="680"/>
      <c r="G139" s="1060"/>
      <c r="H139" s="64" t="s">
        <v>841</v>
      </c>
      <c r="I139" s="64" t="str">
        <f>VLOOKUP(H139,'Весь прайс лист'!B:C,2,FALSE)</f>
        <v>Приемник OXIBD с обратной связью</v>
      </c>
      <c r="J139" s="64">
        <v>1</v>
      </c>
      <c r="K139" s="155">
        <f>VLOOKUP(H139,'Весь прайс лист'!B:E,4,FALSE)</f>
        <v>3900</v>
      </c>
      <c r="L139" s="1026"/>
      <c r="M139" s="639"/>
      <c r="N139" s="640"/>
    </row>
    <row r="140" spans="1:14" s="7" customFormat="1" ht="15" customHeight="1" x14ac:dyDescent="0.3">
      <c r="A140" s="761"/>
      <c r="B140" s="1072"/>
      <c r="C140" s="1058"/>
      <c r="D140" s="665"/>
      <c r="E140" s="607"/>
      <c r="F140" s="680"/>
      <c r="G140" s="1060"/>
      <c r="H140" s="64" t="s">
        <v>76</v>
      </c>
      <c r="I140" s="64" t="str">
        <f>VLOOKUP(H140,'Весь прайс лист'!B:C,2,FALSE)</f>
        <v>Светодиоды сигнальные, 8м XBA18</v>
      </c>
      <c r="J140" s="64">
        <v>1</v>
      </c>
      <c r="K140" s="162">
        <f>VLOOKUP(H140,'Весь прайс лист'!B:E,4,FALSE)</f>
        <v>7650</v>
      </c>
      <c r="L140" s="1026"/>
      <c r="M140" s="639"/>
      <c r="N140" s="640"/>
    </row>
    <row r="141" spans="1:14" ht="15.75" customHeight="1" x14ac:dyDescent="0.3">
      <c r="A141" s="761"/>
      <c r="B141" s="1072"/>
      <c r="C141" s="1058"/>
      <c r="D141" s="665"/>
      <c r="E141" s="607"/>
      <c r="F141" s="680"/>
      <c r="G141" s="1060"/>
      <c r="H141" s="65" t="s">
        <v>6</v>
      </c>
      <c r="I141" s="65" t="str">
        <f>VLOOKUP(H141,'Весь прайс лист'!B:C,2,FALSE)</f>
        <v>Фотоэлементы Medium BlueBus EPMB</v>
      </c>
      <c r="J141" s="65">
        <v>1</v>
      </c>
      <c r="K141" s="162">
        <f>VLOOKUP(H141,'Весь прайс лист'!B:E,4,FALSE)</f>
        <v>4650</v>
      </c>
      <c r="L141" s="1026"/>
      <c r="M141" s="639"/>
      <c r="N141" s="640"/>
    </row>
    <row r="142" spans="1:14" ht="15.75" customHeight="1" thickBot="1" x14ac:dyDescent="0.35">
      <c r="A142" s="761"/>
      <c r="B142" s="1072"/>
      <c r="C142" s="1059"/>
      <c r="D142" s="666"/>
      <c r="E142" s="609"/>
      <c r="F142" s="681"/>
      <c r="G142" s="177"/>
      <c r="H142" s="106" t="s">
        <v>22</v>
      </c>
      <c r="I142" s="66" t="str">
        <f>VLOOKUP(H142,'Весь прайс лист'!B:C,2,FALSE)</f>
        <v>Интегрируемая светофорная лампа XBA8</v>
      </c>
      <c r="J142" s="66">
        <v>1</v>
      </c>
      <c r="K142" s="156">
        <f>VLOOKUP(H142,'Весь прайс лист'!B:E,4,FALSE)</f>
        <v>6900</v>
      </c>
      <c r="L142" s="522"/>
      <c r="M142" s="641"/>
      <c r="N142" s="642"/>
    </row>
    <row r="143" spans="1:14" ht="15" customHeight="1" x14ac:dyDescent="0.3">
      <c r="A143" s="761"/>
      <c r="B143" s="1072"/>
      <c r="C143" s="670" t="s">
        <v>483</v>
      </c>
      <c r="D143" s="670"/>
      <c r="E143" s="644"/>
      <c r="F143" s="644"/>
      <c r="G143" s="645"/>
      <c r="H143" s="42" t="s">
        <v>201</v>
      </c>
      <c r="I143" s="42" t="str">
        <f>VLOOKUP(H143,'Весь прайс лист'!B:C,2,FALSE)</f>
        <v>Опора стационарная WA11</v>
      </c>
      <c r="J143" s="42"/>
      <c r="K143" s="129">
        <f>VLOOKUP(H143,'Весь прайс лист'!B:E,4,FALSE)</f>
        <v>6350</v>
      </c>
      <c r="L143" s="572"/>
      <c r="M143" s="749"/>
      <c r="N143" s="573"/>
    </row>
    <row r="144" spans="1:14" ht="15" customHeight="1" x14ac:dyDescent="0.3">
      <c r="A144" s="761"/>
      <c r="B144" s="1072"/>
      <c r="C144" s="644"/>
      <c r="D144" s="644"/>
      <c r="E144" s="644"/>
      <c r="F144" s="644"/>
      <c r="G144" s="645"/>
      <c r="H144" s="40" t="s">
        <v>203</v>
      </c>
      <c r="I144" s="40" t="str">
        <f>VLOOKUP(H144,'Весь прайс лист'!B:C,2,FALSE)</f>
        <v>Опора подвесная WA12</v>
      </c>
      <c r="J144" s="40"/>
      <c r="K144" s="127">
        <f>VLOOKUP(H144,'Весь прайс лист'!B:E,4,FALSE)</f>
        <v>6900</v>
      </c>
      <c r="L144" s="572"/>
      <c r="M144" s="749"/>
      <c r="N144" s="573"/>
    </row>
    <row r="145" spans="1:14" ht="15" customHeight="1" x14ac:dyDescent="0.3">
      <c r="A145" s="761"/>
      <c r="B145" s="1072"/>
      <c r="C145" s="644"/>
      <c r="D145" s="644"/>
      <c r="E145" s="644"/>
      <c r="F145" s="644"/>
      <c r="G145" s="645"/>
      <c r="H145" s="40" t="s">
        <v>11</v>
      </c>
      <c r="I145" s="40" t="str">
        <f>VLOOKUP(H145,'Весь прайс лист'!B:C,2,FALSE)</f>
        <v>Аккумуляторная батарея PS224</v>
      </c>
      <c r="J145" s="40"/>
      <c r="K145" s="127">
        <f>VLOOKUP(H145,'Весь прайс лист'!B:E,4,FALSE)</f>
        <v>10700</v>
      </c>
      <c r="L145" s="572"/>
      <c r="M145" s="749"/>
      <c r="N145" s="573"/>
    </row>
    <row r="146" spans="1:14" x14ac:dyDescent="0.3">
      <c r="A146" s="761"/>
      <c r="B146" s="1072"/>
      <c r="C146" s="644"/>
      <c r="D146" s="644"/>
      <c r="E146" s="644"/>
      <c r="F146" s="644"/>
      <c r="G146" s="645"/>
      <c r="H146" s="40" t="s">
        <v>57</v>
      </c>
      <c r="I146" s="173" t="str">
        <f>VLOOKUP(H146,'Весь прайс лист'!B:C,2,FALSE)</f>
        <v>Цифровой переключатель FLOR EDSW</v>
      </c>
      <c r="J146" s="173"/>
      <c r="K146" s="166">
        <f>VLOOKUP(H146,'Весь прайс лист'!B:E,4,FALSE)</f>
        <v>7400</v>
      </c>
      <c r="L146" s="572"/>
      <c r="M146" s="749"/>
      <c r="N146" s="573"/>
    </row>
    <row r="147" spans="1:14" ht="15" thickBot="1" x14ac:dyDescent="0.35">
      <c r="A147" s="761"/>
      <c r="B147" s="1072"/>
      <c r="C147" s="644"/>
      <c r="D147" s="644"/>
      <c r="E147" s="644"/>
      <c r="F147" s="644"/>
      <c r="G147" s="645"/>
      <c r="H147" s="40" t="s">
        <v>205</v>
      </c>
      <c r="I147" s="173" t="str">
        <f>VLOOKUP(H147,'Весь прайс лист'!B:C,2,FALSE)</f>
        <v>Решетка для рейки шлагбаумной WA13</v>
      </c>
      <c r="J147" s="173"/>
      <c r="K147" s="166">
        <f>VLOOKUP(H147,'Весь прайс лист'!B:E,4,FALSE)</f>
        <v>7000</v>
      </c>
      <c r="L147" s="572"/>
      <c r="M147" s="749"/>
      <c r="N147" s="573"/>
    </row>
    <row r="148" spans="1:14" x14ac:dyDescent="0.3">
      <c r="A148" s="1069" t="s">
        <v>79</v>
      </c>
      <c r="B148" s="1071" t="s">
        <v>75</v>
      </c>
      <c r="C148" s="1057" t="s">
        <v>538</v>
      </c>
      <c r="D148" s="742" t="s">
        <v>481</v>
      </c>
      <c r="E148" s="605" t="s">
        <v>909</v>
      </c>
      <c r="F148" s="679"/>
      <c r="G148" s="1023" t="s">
        <v>501</v>
      </c>
      <c r="H148" s="31" t="s">
        <v>1109</v>
      </c>
      <c r="I148" s="31" t="str">
        <f>VLOOKUP(H148,'Весь прайс лист'!B:C,2,FALSE)</f>
        <v>Тумба шлагбаума LBAR</v>
      </c>
      <c r="J148" s="31">
        <v>1</v>
      </c>
      <c r="K148" s="121">
        <f>VLOOKUP(H148,'Весь прайс лист'!B:E,4,FALSE)</f>
        <v>127450</v>
      </c>
      <c r="L148" s="1030">
        <f>VLOOKUP(G148,'Весь прайс лист'!B:E,4,FALSE)</f>
        <v>129900</v>
      </c>
      <c r="M148" s="637">
        <f>VLOOKUP(E148,'Весь прайс лист'!B:E,4,FALSE)</f>
        <v>139900</v>
      </c>
      <c r="N148" s="638"/>
    </row>
    <row r="149" spans="1:14" ht="15" customHeight="1" x14ac:dyDescent="0.3">
      <c r="A149" s="761"/>
      <c r="B149" s="1072"/>
      <c r="C149" s="1058"/>
      <c r="D149" s="665"/>
      <c r="E149" s="607"/>
      <c r="F149" s="680"/>
      <c r="G149" s="1024"/>
      <c r="H149" s="105" t="s">
        <v>21</v>
      </c>
      <c r="I149" s="32" t="s">
        <v>928</v>
      </c>
      <c r="J149" s="32">
        <v>1</v>
      </c>
      <c r="K149" s="122">
        <f>VLOOKUP(H149,'Весь прайс лист'!B:E,4,FALSE)</f>
        <v>7100</v>
      </c>
      <c r="L149" s="1031"/>
      <c r="M149" s="639"/>
      <c r="N149" s="640"/>
    </row>
    <row r="150" spans="1:14" ht="15" customHeight="1" x14ac:dyDescent="0.3">
      <c r="A150" s="761"/>
      <c r="B150" s="1072"/>
      <c r="C150" s="1058"/>
      <c r="D150" s="665"/>
      <c r="E150" s="607"/>
      <c r="F150" s="680"/>
      <c r="G150" s="1024"/>
      <c r="H150" s="32" t="s">
        <v>601</v>
      </c>
      <c r="I150" s="32" t="str">
        <f>VLOOKUP(H150,'Весь прайс лист'!B:C,2,FALSE)</f>
        <v>Рейка шлагбаумная 69x92x4200мм XBA14-4RU</v>
      </c>
      <c r="J150" s="32">
        <v>1</v>
      </c>
      <c r="K150" s="122">
        <f>VLOOKUP(H150,'Весь прайс лист'!B:E,4,FALSE)</f>
        <v>8800</v>
      </c>
      <c r="L150" s="1031"/>
      <c r="M150" s="639"/>
      <c r="N150" s="640"/>
    </row>
    <row r="151" spans="1:14" ht="15" customHeight="1" x14ac:dyDescent="0.3">
      <c r="A151" s="761"/>
      <c r="B151" s="1072"/>
      <c r="C151" s="1058"/>
      <c r="D151" s="665"/>
      <c r="E151" s="607"/>
      <c r="F151" s="680"/>
      <c r="G151" s="1024"/>
      <c r="H151" s="32" t="s">
        <v>599</v>
      </c>
      <c r="I151" s="32" t="str">
        <f>VLOOKUP(H151,'Весь прайс лист'!B:C,2,FALSE)</f>
        <v>Рейка шлагбаумная 69x92x3200мм XBA15-3RU</v>
      </c>
      <c r="J151" s="32">
        <v>1</v>
      </c>
      <c r="K151" s="122">
        <f>VLOOKUP(H151,'Весь прайс лист'!B:E,4,FALSE)</f>
        <v>7450</v>
      </c>
      <c r="L151" s="1031"/>
      <c r="M151" s="639"/>
      <c r="N151" s="640"/>
    </row>
    <row r="152" spans="1:14" ht="15" customHeight="1" x14ac:dyDescent="0.3">
      <c r="A152" s="761"/>
      <c r="B152" s="1072"/>
      <c r="C152" s="1058"/>
      <c r="D152" s="665"/>
      <c r="E152" s="607"/>
      <c r="F152" s="680"/>
      <c r="G152" s="1024"/>
      <c r="H152" s="32" t="s">
        <v>74</v>
      </c>
      <c r="I152" s="32" t="str">
        <f>VLOOKUP(H152,'Весь прайс лист'!B:C,2,FALSE)</f>
        <v>Соединитель для стрел XBA9</v>
      </c>
      <c r="J152" s="32">
        <v>1</v>
      </c>
      <c r="K152" s="122">
        <f>VLOOKUP(H152,'Весь прайс лист'!B:E,4,FALSE)</f>
        <v>3250</v>
      </c>
      <c r="L152" s="1031"/>
      <c r="M152" s="639"/>
      <c r="N152" s="640"/>
    </row>
    <row r="153" spans="1:14" ht="15" customHeight="1" x14ac:dyDescent="0.3">
      <c r="A153" s="761"/>
      <c r="B153" s="1072"/>
      <c r="C153" s="1058"/>
      <c r="D153" s="665"/>
      <c r="E153" s="607"/>
      <c r="F153" s="680"/>
      <c r="G153" s="1024"/>
      <c r="H153" s="32" t="s">
        <v>17</v>
      </c>
      <c r="I153" s="32" t="str">
        <f>VLOOKUP(H153,'Весь прайс лист'!B:C,2,FALSE)</f>
        <v>Демпфер XBA13</v>
      </c>
      <c r="J153" s="32">
        <v>2</v>
      </c>
      <c r="K153" s="122">
        <f>VLOOKUP(H153,'Весь прайс лист'!B:E,4,FALSE)</f>
        <v>4300</v>
      </c>
      <c r="L153" s="1031"/>
      <c r="M153" s="639"/>
      <c r="N153" s="640"/>
    </row>
    <row r="154" spans="1:14" ht="15.75" customHeight="1" thickBot="1" x14ac:dyDescent="0.35">
      <c r="A154" s="761"/>
      <c r="B154" s="1072"/>
      <c r="C154" s="1058"/>
      <c r="D154" s="665"/>
      <c r="E154" s="607"/>
      <c r="F154" s="680"/>
      <c r="G154" s="1025"/>
      <c r="H154" s="33" t="s">
        <v>35</v>
      </c>
      <c r="I154" s="33" t="str">
        <f>VLOOKUP(H154,'Весь прайс лист'!B:C,2,FALSE)</f>
        <v>Наклейки светоотражающие (комплект) NK1</v>
      </c>
      <c r="J154" s="33">
        <v>2</v>
      </c>
      <c r="K154" s="123">
        <f>VLOOKUP(H154,'Весь прайс лист'!B:E,4,FALSE)</f>
        <v>500</v>
      </c>
      <c r="L154" s="1032"/>
      <c r="M154" s="639"/>
      <c r="N154" s="640"/>
    </row>
    <row r="155" spans="1:14" ht="15" customHeight="1" x14ac:dyDescent="0.3">
      <c r="A155" s="761"/>
      <c r="B155" s="1072"/>
      <c r="C155" s="1058"/>
      <c r="D155" s="665"/>
      <c r="E155" s="607"/>
      <c r="F155" s="680"/>
      <c r="G155" s="1060"/>
      <c r="H155" s="64" t="s">
        <v>841</v>
      </c>
      <c r="I155" s="64" t="str">
        <f>VLOOKUP(H155,'Весь прайс лист'!B:C,2,FALSE)</f>
        <v>Приемник OXIBD с обратной связью</v>
      </c>
      <c r="J155" s="64">
        <v>1</v>
      </c>
      <c r="K155" s="155">
        <f>VLOOKUP(H155,'Весь прайс лист'!B:E,4,FALSE)</f>
        <v>3900</v>
      </c>
      <c r="L155" s="1026"/>
      <c r="M155" s="639"/>
      <c r="N155" s="640"/>
    </row>
    <row r="156" spans="1:14" s="7" customFormat="1" ht="15" customHeight="1" x14ac:dyDescent="0.3">
      <c r="A156" s="761"/>
      <c r="B156" s="1072"/>
      <c r="C156" s="1058"/>
      <c r="D156" s="665"/>
      <c r="E156" s="607"/>
      <c r="F156" s="680"/>
      <c r="G156" s="1060"/>
      <c r="H156" s="64" t="s">
        <v>76</v>
      </c>
      <c r="I156" s="64" t="str">
        <f>VLOOKUP(H156,'Весь прайс лист'!B:C,2,FALSE)</f>
        <v>Светодиоды сигнальные, 8м XBA18</v>
      </c>
      <c r="J156" s="64">
        <v>1</v>
      </c>
      <c r="K156" s="162">
        <f>VLOOKUP(H156,'Весь прайс лист'!B:E,4,FALSE)</f>
        <v>7650</v>
      </c>
      <c r="L156" s="1026"/>
      <c r="M156" s="639"/>
      <c r="N156" s="640"/>
    </row>
    <row r="157" spans="1:14" ht="15.75" customHeight="1" x14ac:dyDescent="0.3">
      <c r="A157" s="761"/>
      <c r="B157" s="1072"/>
      <c r="C157" s="1058"/>
      <c r="D157" s="665"/>
      <c r="E157" s="607"/>
      <c r="F157" s="680"/>
      <c r="G157" s="1060"/>
      <c r="H157" s="65" t="s">
        <v>6</v>
      </c>
      <c r="I157" s="65" t="str">
        <f>VLOOKUP(H157,'Весь прайс лист'!B:C,2,FALSE)</f>
        <v>Фотоэлементы Medium BlueBus EPMB</v>
      </c>
      <c r="J157" s="65">
        <v>1</v>
      </c>
      <c r="K157" s="162">
        <f>VLOOKUP(H157,'Весь прайс лист'!B:E,4,FALSE)</f>
        <v>4650</v>
      </c>
      <c r="L157" s="1026"/>
      <c r="M157" s="639"/>
      <c r="N157" s="640"/>
    </row>
    <row r="158" spans="1:14" ht="15.75" customHeight="1" thickBot="1" x14ac:dyDescent="0.35">
      <c r="A158" s="761"/>
      <c r="B158" s="1072"/>
      <c r="C158" s="1059"/>
      <c r="D158" s="666"/>
      <c r="E158" s="609"/>
      <c r="F158" s="681"/>
      <c r="G158" s="177"/>
      <c r="H158" s="106" t="s">
        <v>22</v>
      </c>
      <c r="I158" s="66" t="str">
        <f>VLOOKUP(H158,'Весь прайс лист'!B:C,2,FALSE)</f>
        <v>Интегрируемая светофорная лампа XBA8</v>
      </c>
      <c r="J158" s="66">
        <v>1</v>
      </c>
      <c r="K158" s="156">
        <f>VLOOKUP(H158,'Весь прайс лист'!B:E,4,FALSE)</f>
        <v>6900</v>
      </c>
      <c r="L158" s="522"/>
      <c r="M158" s="641"/>
      <c r="N158" s="642"/>
    </row>
    <row r="159" spans="1:14" ht="15" customHeight="1" x14ac:dyDescent="0.3">
      <c r="A159" s="761"/>
      <c r="B159" s="1072"/>
      <c r="C159" s="670" t="s">
        <v>483</v>
      </c>
      <c r="D159" s="670"/>
      <c r="E159" s="644"/>
      <c r="F159" s="644"/>
      <c r="G159" s="645"/>
      <c r="H159" s="42" t="s">
        <v>201</v>
      </c>
      <c r="I159" s="42" t="str">
        <f>VLOOKUP(H159,'Весь прайс лист'!B:C,2,FALSE)</f>
        <v>Опора стационарная WA11</v>
      </c>
      <c r="J159" s="42"/>
      <c r="K159" s="129">
        <f>VLOOKUP(H159,'Весь прайс лист'!B:E,4,FALSE)</f>
        <v>6350</v>
      </c>
      <c r="L159" s="572"/>
      <c r="M159" s="749"/>
      <c r="N159" s="573"/>
    </row>
    <row r="160" spans="1:14" ht="15" customHeight="1" x14ac:dyDescent="0.3">
      <c r="A160" s="761"/>
      <c r="B160" s="1072"/>
      <c r="C160" s="644"/>
      <c r="D160" s="644"/>
      <c r="E160" s="644"/>
      <c r="F160" s="644"/>
      <c r="G160" s="645"/>
      <c r="H160" s="40" t="s">
        <v>203</v>
      </c>
      <c r="I160" s="40" t="str">
        <f>VLOOKUP(H160,'Весь прайс лист'!B:C,2,FALSE)</f>
        <v>Опора подвесная WA12</v>
      </c>
      <c r="J160" s="40"/>
      <c r="K160" s="127">
        <f>VLOOKUP(H160,'Весь прайс лист'!B:E,4,FALSE)</f>
        <v>6900</v>
      </c>
      <c r="L160" s="572"/>
      <c r="M160" s="749"/>
      <c r="N160" s="573"/>
    </row>
    <row r="161" spans="1:14" ht="15" customHeight="1" x14ac:dyDescent="0.3">
      <c r="A161" s="761"/>
      <c r="B161" s="1072"/>
      <c r="C161" s="644"/>
      <c r="D161" s="644"/>
      <c r="E161" s="644"/>
      <c r="F161" s="644"/>
      <c r="G161" s="645"/>
      <c r="H161" s="40" t="s">
        <v>11</v>
      </c>
      <c r="I161" s="40" t="str">
        <f>VLOOKUP(H161,'Весь прайс лист'!B:C,2,FALSE)</f>
        <v>Аккумуляторная батарея PS224</v>
      </c>
      <c r="J161" s="40"/>
      <c r="K161" s="127">
        <f>VLOOKUP(H161,'Весь прайс лист'!B:E,4,FALSE)</f>
        <v>10700</v>
      </c>
      <c r="L161" s="572"/>
      <c r="M161" s="749"/>
      <c r="N161" s="573"/>
    </row>
    <row r="162" spans="1:14" x14ac:dyDescent="0.3">
      <c r="A162" s="761"/>
      <c r="B162" s="1072"/>
      <c r="C162" s="644"/>
      <c r="D162" s="644"/>
      <c r="E162" s="644"/>
      <c r="F162" s="644"/>
      <c r="G162" s="645"/>
      <c r="H162" s="40" t="s">
        <v>57</v>
      </c>
      <c r="I162" s="173" t="str">
        <f>VLOOKUP(H162,'Весь прайс лист'!B:C,2,FALSE)</f>
        <v>Цифровой переключатель FLOR EDSW</v>
      </c>
      <c r="J162" s="173"/>
      <c r="K162" s="166">
        <f>VLOOKUP(H162,'Весь прайс лист'!B:E,4,FALSE)</f>
        <v>7400</v>
      </c>
      <c r="L162" s="572"/>
      <c r="M162" s="749"/>
      <c r="N162" s="573"/>
    </row>
    <row r="163" spans="1:14" ht="15" thickBot="1" x14ac:dyDescent="0.35">
      <c r="A163" s="761"/>
      <c r="B163" s="1072"/>
      <c r="C163" s="644"/>
      <c r="D163" s="644"/>
      <c r="E163" s="644"/>
      <c r="F163" s="644"/>
      <c r="G163" s="645"/>
      <c r="H163" s="40" t="s">
        <v>205</v>
      </c>
      <c r="I163" s="173" t="str">
        <f>VLOOKUP(H163,'Весь прайс лист'!B:C,2,FALSE)</f>
        <v>Решетка для рейки шлагбаумной WA13</v>
      </c>
      <c r="J163" s="173"/>
      <c r="K163" s="166">
        <f>VLOOKUP(H163,'Весь прайс лист'!B:E,4,FALSE)</f>
        <v>7000</v>
      </c>
      <c r="L163" s="572"/>
      <c r="M163" s="749"/>
      <c r="N163" s="573"/>
    </row>
    <row r="164" spans="1:14" ht="17.25" customHeight="1" x14ac:dyDescent="0.3">
      <c r="A164" s="1069" t="s">
        <v>79</v>
      </c>
      <c r="B164" s="1071" t="s">
        <v>80</v>
      </c>
      <c r="C164" s="1057" t="s">
        <v>539</v>
      </c>
      <c r="D164" s="742" t="s">
        <v>481</v>
      </c>
      <c r="E164" s="605" t="s">
        <v>910</v>
      </c>
      <c r="F164" s="679"/>
      <c r="G164" s="1063" t="s">
        <v>502</v>
      </c>
      <c r="H164" s="31" t="s">
        <v>1109</v>
      </c>
      <c r="I164" s="31" t="str">
        <f>VLOOKUP(H164,'Весь прайс лист'!B:C,2,FALSE)</f>
        <v>Тумба шлагбаума LBAR</v>
      </c>
      <c r="J164" s="31">
        <v>1</v>
      </c>
      <c r="K164" s="121">
        <f>VLOOKUP(H164,'Весь прайс лист'!B:E,4,FALSE)</f>
        <v>127450</v>
      </c>
      <c r="L164" s="1030">
        <f>VLOOKUP(G164,'Весь прайс лист'!B:E,4,FALSE)</f>
        <v>139900</v>
      </c>
      <c r="M164" s="637">
        <f>VLOOKUP(E164,'Весь прайс лист'!B:E,4,FALSE)</f>
        <v>149900</v>
      </c>
      <c r="N164" s="638"/>
    </row>
    <row r="165" spans="1:14" ht="15" customHeight="1" x14ac:dyDescent="0.3">
      <c r="A165" s="761"/>
      <c r="B165" s="1072"/>
      <c r="C165" s="1058"/>
      <c r="D165" s="665"/>
      <c r="E165" s="607"/>
      <c r="F165" s="680"/>
      <c r="G165" s="1064"/>
      <c r="H165" s="32" t="s">
        <v>21</v>
      </c>
      <c r="I165" s="32" t="s">
        <v>928</v>
      </c>
      <c r="J165" s="32">
        <v>1</v>
      </c>
      <c r="K165" s="122">
        <f>VLOOKUP(H165,'Весь прайс лист'!B:E,4,FALSE)</f>
        <v>7100</v>
      </c>
      <c r="L165" s="1031"/>
      <c r="M165" s="639"/>
      <c r="N165" s="640"/>
    </row>
    <row r="166" spans="1:14" ht="15" customHeight="1" x14ac:dyDescent="0.3">
      <c r="A166" s="761"/>
      <c r="B166" s="1072"/>
      <c r="C166" s="1058"/>
      <c r="D166" s="665"/>
      <c r="E166" s="607"/>
      <c r="F166" s="680"/>
      <c r="G166" s="1064"/>
      <c r="H166" s="32" t="s">
        <v>601</v>
      </c>
      <c r="I166" s="32" t="str">
        <f>VLOOKUP(H166,'Весь прайс лист'!B:C,2,FALSE)</f>
        <v>Рейка шлагбаумная 69x92x4200мм XBA14-4RU</v>
      </c>
      <c r="J166" s="32">
        <v>2</v>
      </c>
      <c r="K166" s="122">
        <f>VLOOKUP(H166,'Весь прайс лист'!B:E,4,FALSE)</f>
        <v>8800</v>
      </c>
      <c r="L166" s="1031"/>
      <c r="M166" s="639"/>
      <c r="N166" s="640"/>
    </row>
    <row r="167" spans="1:14" ht="15" customHeight="1" x14ac:dyDescent="0.3">
      <c r="A167" s="761"/>
      <c r="B167" s="1072"/>
      <c r="C167" s="1058"/>
      <c r="D167" s="665"/>
      <c r="E167" s="607"/>
      <c r="F167" s="680"/>
      <c r="G167" s="1064"/>
      <c r="H167" s="32" t="s">
        <v>74</v>
      </c>
      <c r="I167" s="32" t="str">
        <f>VLOOKUP(H167,'Весь прайс лист'!B:C,2,FALSE)</f>
        <v>Соединитель для стрел XBA9</v>
      </c>
      <c r="J167" s="32">
        <v>1</v>
      </c>
      <c r="K167" s="122">
        <f>VLOOKUP(H167,'Весь прайс лист'!B:E,4,FALSE)</f>
        <v>3250</v>
      </c>
      <c r="L167" s="1031"/>
      <c r="M167" s="639"/>
      <c r="N167" s="640"/>
    </row>
    <row r="168" spans="1:14" ht="15" customHeight="1" x14ac:dyDescent="0.3">
      <c r="A168" s="761"/>
      <c r="B168" s="1072"/>
      <c r="C168" s="1058"/>
      <c r="D168" s="665"/>
      <c r="E168" s="607"/>
      <c r="F168" s="680"/>
      <c r="G168" s="1064"/>
      <c r="H168" s="32" t="s">
        <v>17</v>
      </c>
      <c r="I168" s="32" t="str">
        <f>VLOOKUP(H168,'Весь прайс лист'!B:C,2,FALSE)</f>
        <v>Демпфер XBA13</v>
      </c>
      <c r="J168" s="32">
        <v>2</v>
      </c>
      <c r="K168" s="122">
        <f>VLOOKUP(H168,'Весь прайс лист'!B:E,4,FALSE)</f>
        <v>4300</v>
      </c>
      <c r="L168" s="1031"/>
      <c r="M168" s="639"/>
      <c r="N168" s="640"/>
    </row>
    <row r="169" spans="1:14" ht="15.75" customHeight="1" thickBot="1" x14ac:dyDescent="0.35">
      <c r="A169" s="761"/>
      <c r="B169" s="1072"/>
      <c r="C169" s="1058"/>
      <c r="D169" s="665"/>
      <c r="E169" s="607"/>
      <c r="F169" s="680"/>
      <c r="G169" s="1065"/>
      <c r="H169" s="33" t="s">
        <v>35</v>
      </c>
      <c r="I169" s="33" t="str">
        <f>VLOOKUP(H169,'Весь прайс лист'!B:C,2,FALSE)</f>
        <v>Наклейки светоотражающие (комплект) NK1</v>
      </c>
      <c r="J169" s="33">
        <v>2</v>
      </c>
      <c r="K169" s="123">
        <f>VLOOKUP(H169,'Весь прайс лист'!B:E,4,FALSE)</f>
        <v>500</v>
      </c>
      <c r="L169" s="1032"/>
      <c r="M169" s="639"/>
      <c r="N169" s="640"/>
    </row>
    <row r="170" spans="1:14" ht="15" customHeight="1" x14ac:dyDescent="0.3">
      <c r="A170" s="761"/>
      <c r="B170" s="1072"/>
      <c r="C170" s="1058"/>
      <c r="D170" s="665"/>
      <c r="E170" s="607"/>
      <c r="F170" s="680"/>
      <c r="G170" s="1062"/>
      <c r="H170" s="64" t="s">
        <v>841</v>
      </c>
      <c r="I170" s="64" t="str">
        <f>VLOOKUP(H170,'Весь прайс лист'!B:C,2,FALSE)</f>
        <v>Приемник OXIBD с обратной связью</v>
      </c>
      <c r="J170" s="64">
        <v>1</v>
      </c>
      <c r="K170" s="155">
        <f>VLOOKUP(H170,'Весь прайс лист'!B:E,4,FALSE)</f>
        <v>3900</v>
      </c>
      <c r="L170" s="1026"/>
      <c r="M170" s="639"/>
      <c r="N170" s="640"/>
    </row>
    <row r="171" spans="1:14" s="7" customFormat="1" ht="15" customHeight="1" x14ac:dyDescent="0.3">
      <c r="A171" s="761"/>
      <c r="B171" s="1072"/>
      <c r="C171" s="1058"/>
      <c r="D171" s="665"/>
      <c r="E171" s="607"/>
      <c r="F171" s="680"/>
      <c r="G171" s="1062"/>
      <c r="H171" s="64" t="s">
        <v>76</v>
      </c>
      <c r="I171" s="64" t="str">
        <f>VLOOKUP(H171,'Весь прайс лист'!B:C,2,FALSE)</f>
        <v>Светодиоды сигнальные, 8м XBA18</v>
      </c>
      <c r="J171" s="64">
        <v>1</v>
      </c>
      <c r="K171" s="162">
        <f>VLOOKUP(H171,'Весь прайс лист'!B:E,4,FALSE)</f>
        <v>7650</v>
      </c>
      <c r="L171" s="1026"/>
      <c r="M171" s="639"/>
      <c r="N171" s="640"/>
    </row>
    <row r="172" spans="1:14" ht="15.75" customHeight="1" x14ac:dyDescent="0.3">
      <c r="A172" s="761"/>
      <c r="B172" s="1072"/>
      <c r="C172" s="1058"/>
      <c r="D172" s="665"/>
      <c r="E172" s="607"/>
      <c r="F172" s="680"/>
      <c r="G172" s="1062"/>
      <c r="H172" s="65" t="s">
        <v>6</v>
      </c>
      <c r="I172" s="65" t="str">
        <f>VLOOKUP(H172,'Весь прайс лист'!B:C,2,FALSE)</f>
        <v>Фотоэлементы Medium BlueBus EPMB</v>
      </c>
      <c r="J172" s="65">
        <v>1</v>
      </c>
      <c r="K172" s="162">
        <f>VLOOKUP(H172,'Весь прайс лист'!B:E,4,FALSE)</f>
        <v>4650</v>
      </c>
      <c r="L172" s="1026"/>
      <c r="M172" s="639"/>
      <c r="N172" s="640"/>
    </row>
    <row r="173" spans="1:14" ht="15.75" customHeight="1" thickBot="1" x14ac:dyDescent="0.35">
      <c r="A173" s="761"/>
      <c r="B173" s="1072"/>
      <c r="C173" s="1059"/>
      <c r="D173" s="666"/>
      <c r="E173" s="609"/>
      <c r="F173" s="681"/>
      <c r="G173" s="177"/>
      <c r="H173" s="66" t="s">
        <v>22</v>
      </c>
      <c r="I173" s="66" t="str">
        <f>VLOOKUP(H173,'Весь прайс лист'!B:C,2,FALSE)</f>
        <v>Интегрируемая светофорная лампа XBA8</v>
      </c>
      <c r="J173" s="66">
        <v>1</v>
      </c>
      <c r="K173" s="156">
        <f>VLOOKUP(H173,'Весь прайс лист'!B:E,4,FALSE)</f>
        <v>6900</v>
      </c>
      <c r="L173" s="522"/>
      <c r="M173" s="641"/>
      <c r="N173" s="642"/>
    </row>
    <row r="174" spans="1:14" ht="15" customHeight="1" x14ac:dyDescent="0.3">
      <c r="A174" s="761"/>
      <c r="B174" s="1072"/>
      <c r="C174" s="670" t="s">
        <v>483</v>
      </c>
      <c r="D174" s="670"/>
      <c r="E174" s="644"/>
      <c r="F174" s="644"/>
      <c r="G174" s="645"/>
      <c r="H174" s="42" t="s">
        <v>201</v>
      </c>
      <c r="I174" s="42" t="str">
        <f>VLOOKUP(H174,'Весь прайс лист'!B:C,2,FALSE)</f>
        <v>Опора стационарная WA11</v>
      </c>
      <c r="J174" s="42"/>
      <c r="K174" s="129">
        <f>VLOOKUP(H174,'Весь прайс лист'!B:E,4,FALSE)</f>
        <v>6350</v>
      </c>
      <c r="L174" s="572"/>
      <c r="M174" s="749"/>
      <c r="N174" s="573"/>
    </row>
    <row r="175" spans="1:14" ht="15" customHeight="1" x14ac:dyDescent="0.3">
      <c r="A175" s="761"/>
      <c r="B175" s="1072"/>
      <c r="C175" s="644"/>
      <c r="D175" s="644"/>
      <c r="E175" s="644"/>
      <c r="F175" s="644"/>
      <c r="G175" s="645"/>
      <c r="H175" s="40" t="s">
        <v>203</v>
      </c>
      <c r="I175" s="40" t="str">
        <f>VLOOKUP(H175,'Весь прайс лист'!B:C,2,FALSE)</f>
        <v>Опора подвесная WA12</v>
      </c>
      <c r="J175" s="40"/>
      <c r="K175" s="127">
        <f>VLOOKUP(H175,'Весь прайс лист'!B:E,4,FALSE)</f>
        <v>6900</v>
      </c>
      <c r="L175" s="572"/>
      <c r="M175" s="749"/>
      <c r="N175" s="573"/>
    </row>
    <row r="176" spans="1:14" ht="15" customHeight="1" x14ac:dyDescent="0.3">
      <c r="A176" s="761"/>
      <c r="B176" s="1072"/>
      <c r="C176" s="644"/>
      <c r="D176" s="644"/>
      <c r="E176" s="644"/>
      <c r="F176" s="644"/>
      <c r="G176" s="645"/>
      <c r="H176" s="40" t="s">
        <v>11</v>
      </c>
      <c r="I176" s="40" t="str">
        <f>VLOOKUP(H176,'Весь прайс лист'!B:C,2,FALSE)</f>
        <v>Аккумуляторная батарея PS224</v>
      </c>
      <c r="J176" s="40"/>
      <c r="K176" s="127">
        <f>VLOOKUP(H176,'Весь прайс лист'!B:E,4,FALSE)</f>
        <v>10700</v>
      </c>
      <c r="L176" s="572"/>
      <c r="M176" s="749"/>
      <c r="N176" s="573"/>
    </row>
    <row r="177" spans="1:14" x14ac:dyDescent="0.3">
      <c r="A177" s="761"/>
      <c r="B177" s="1072"/>
      <c r="C177" s="644"/>
      <c r="D177" s="644"/>
      <c r="E177" s="644"/>
      <c r="F177" s="644"/>
      <c r="G177" s="645"/>
      <c r="H177" s="40" t="s">
        <v>57</v>
      </c>
      <c r="I177" s="173" t="str">
        <f>VLOOKUP(H177,'Весь прайс лист'!B:C,2,FALSE)</f>
        <v>Цифровой переключатель FLOR EDSW</v>
      </c>
      <c r="J177" s="173"/>
      <c r="K177" s="166">
        <f>VLOOKUP(H177,'Весь прайс лист'!B:E,4,FALSE)</f>
        <v>7400</v>
      </c>
      <c r="L177" s="572"/>
      <c r="M177" s="749"/>
      <c r="N177" s="573"/>
    </row>
    <row r="178" spans="1:14" ht="15" thickBot="1" x14ac:dyDescent="0.35">
      <c r="A178" s="762"/>
      <c r="B178" s="1074"/>
      <c r="C178" s="647"/>
      <c r="D178" s="647"/>
      <c r="E178" s="647"/>
      <c r="F178" s="647"/>
      <c r="G178" s="648"/>
      <c r="H178" s="44" t="s">
        <v>205</v>
      </c>
      <c r="I178" s="175" t="str">
        <f>VLOOKUP(H178,'Весь прайс лист'!B:C,2,FALSE)</f>
        <v>Решетка для рейки шлагбаумной WA13</v>
      </c>
      <c r="J178" s="175"/>
      <c r="K178" s="168">
        <f>VLOOKUP(H178,'Весь прайс лист'!B:E,4,FALSE)</f>
        <v>7000</v>
      </c>
      <c r="L178" s="574"/>
      <c r="M178" s="1061"/>
      <c r="N178" s="575"/>
    </row>
    <row r="179" spans="1:14" x14ac:dyDescent="0.3">
      <c r="A179" s="1069" t="s">
        <v>79</v>
      </c>
      <c r="B179" s="1071" t="s">
        <v>81</v>
      </c>
      <c r="C179" s="1057" t="s">
        <v>540</v>
      </c>
      <c r="D179" s="742" t="s">
        <v>481</v>
      </c>
      <c r="E179" s="605" t="s">
        <v>911</v>
      </c>
      <c r="F179" s="679"/>
      <c r="G179" s="1023" t="s">
        <v>503</v>
      </c>
      <c r="H179" s="31" t="s">
        <v>1109</v>
      </c>
      <c r="I179" s="31" t="str">
        <f>VLOOKUP(H179,'Весь прайс лист'!B:C,2,FALSE)</f>
        <v>Тумба шлагбаума LBAR</v>
      </c>
      <c r="J179" s="31">
        <v>1</v>
      </c>
      <c r="K179" s="121">
        <f>VLOOKUP(H179,'Весь прайс лист'!B:E,4,FALSE)</f>
        <v>127450</v>
      </c>
      <c r="L179" s="1030">
        <f>VLOOKUP(G179,'Весь прайс лист'!B:E,4,FALSE)</f>
        <v>149900</v>
      </c>
      <c r="M179" s="637">
        <f>VLOOKUP(E179,'Весь прайс лист'!B:E,4,FALSE)</f>
        <v>159900</v>
      </c>
      <c r="N179" s="638"/>
    </row>
    <row r="180" spans="1:14" ht="15" customHeight="1" x14ac:dyDescent="0.3">
      <c r="A180" s="761"/>
      <c r="B180" s="1072"/>
      <c r="C180" s="1058"/>
      <c r="D180" s="665"/>
      <c r="E180" s="607"/>
      <c r="F180" s="680"/>
      <c r="G180" s="1024"/>
      <c r="H180" s="32" t="s">
        <v>21</v>
      </c>
      <c r="I180" s="32" t="s">
        <v>929</v>
      </c>
      <c r="J180" s="32">
        <v>1</v>
      </c>
      <c r="K180" s="122">
        <f>VLOOKUP(H180,'Весь прайс лист'!B:E,4,FALSE)</f>
        <v>7100</v>
      </c>
      <c r="L180" s="1031"/>
      <c r="M180" s="639"/>
      <c r="N180" s="640"/>
    </row>
    <row r="181" spans="1:14" ht="15" customHeight="1" x14ac:dyDescent="0.3">
      <c r="A181" s="761"/>
      <c r="B181" s="1072"/>
      <c r="C181" s="1058"/>
      <c r="D181" s="665"/>
      <c r="E181" s="607"/>
      <c r="F181" s="680"/>
      <c r="G181" s="1024"/>
      <c r="H181" s="32" t="s">
        <v>601</v>
      </c>
      <c r="I181" s="32" t="str">
        <f>VLOOKUP(H181,'Весь прайс лист'!B:C,2,FALSE)</f>
        <v>Рейка шлагбаумная 69x92x4200мм XBA14-4RU</v>
      </c>
      <c r="J181" s="32">
        <v>1</v>
      </c>
      <c r="K181" s="122">
        <f>VLOOKUP(H181,'Весь прайс лист'!B:E,4,FALSE)</f>
        <v>8800</v>
      </c>
      <c r="L181" s="1031"/>
      <c r="M181" s="639"/>
      <c r="N181" s="640"/>
    </row>
    <row r="182" spans="1:14" ht="15" customHeight="1" x14ac:dyDescent="0.3">
      <c r="A182" s="761"/>
      <c r="B182" s="1072"/>
      <c r="C182" s="1058"/>
      <c r="D182" s="665"/>
      <c r="E182" s="607"/>
      <c r="F182" s="680"/>
      <c r="G182" s="1024"/>
      <c r="H182" s="32" t="s">
        <v>602</v>
      </c>
      <c r="I182" s="32" t="str">
        <f>VLOOKUP(H182,'Весь прайс лист'!B:C,2,FALSE)</f>
        <v>Рейка шлагбаумная 69x92x5200мм XBA5-5RU</v>
      </c>
      <c r="J182" s="32">
        <v>1</v>
      </c>
      <c r="K182" s="122">
        <f>VLOOKUP(H182,'Весь прайс лист'!B:E,4,FALSE)</f>
        <v>11100</v>
      </c>
      <c r="L182" s="1031"/>
      <c r="M182" s="639"/>
      <c r="N182" s="640"/>
    </row>
    <row r="183" spans="1:14" ht="15" customHeight="1" x14ac:dyDescent="0.3">
      <c r="A183" s="761"/>
      <c r="B183" s="1072"/>
      <c r="C183" s="1058"/>
      <c r="D183" s="665"/>
      <c r="E183" s="607"/>
      <c r="F183" s="680"/>
      <c r="G183" s="1024"/>
      <c r="H183" s="32" t="s">
        <v>74</v>
      </c>
      <c r="I183" s="32" t="str">
        <f>VLOOKUP(H183,'Весь прайс лист'!B:C,2,FALSE)</f>
        <v>Соединитель для стрел XBA9</v>
      </c>
      <c r="J183" s="32">
        <v>1</v>
      </c>
      <c r="K183" s="122">
        <f>VLOOKUP(H183,'Весь прайс лист'!B:E,4,FALSE)</f>
        <v>3250</v>
      </c>
      <c r="L183" s="1031"/>
      <c r="M183" s="639"/>
      <c r="N183" s="640"/>
    </row>
    <row r="184" spans="1:14" ht="15" customHeight="1" x14ac:dyDescent="0.3">
      <c r="A184" s="761"/>
      <c r="B184" s="1072"/>
      <c r="C184" s="1058"/>
      <c r="D184" s="665"/>
      <c r="E184" s="607"/>
      <c r="F184" s="680"/>
      <c r="G184" s="1024"/>
      <c r="H184" s="32" t="s">
        <v>17</v>
      </c>
      <c r="I184" s="32" t="str">
        <f>VLOOKUP(H184,'Весь прайс лист'!B:C,2,FALSE)</f>
        <v>Демпфер XBA13</v>
      </c>
      <c r="J184" s="32">
        <v>2</v>
      </c>
      <c r="K184" s="122">
        <f>VLOOKUP(H184,'Весь прайс лист'!B:E,4,FALSE)</f>
        <v>4300</v>
      </c>
      <c r="L184" s="1031"/>
      <c r="M184" s="639"/>
      <c r="N184" s="640"/>
    </row>
    <row r="185" spans="1:14" ht="15.75" customHeight="1" thickBot="1" x14ac:dyDescent="0.35">
      <c r="A185" s="761"/>
      <c r="B185" s="1072"/>
      <c r="C185" s="1058"/>
      <c r="D185" s="665"/>
      <c r="E185" s="607"/>
      <c r="F185" s="680"/>
      <c r="G185" s="1025"/>
      <c r="H185" s="33" t="s">
        <v>35</v>
      </c>
      <c r="I185" s="33" t="str">
        <f>VLOOKUP(H185,'Весь прайс лист'!B:C,2,FALSE)</f>
        <v>Наклейки светоотражающие (комплект) NK1</v>
      </c>
      <c r="J185" s="33">
        <v>2</v>
      </c>
      <c r="K185" s="123">
        <f>VLOOKUP(H185,'Весь прайс лист'!B:E,4,FALSE)</f>
        <v>500</v>
      </c>
      <c r="L185" s="1032"/>
      <c r="M185" s="639"/>
      <c r="N185" s="640"/>
    </row>
    <row r="186" spans="1:14" ht="15" customHeight="1" x14ac:dyDescent="0.3">
      <c r="A186" s="761"/>
      <c r="B186" s="1072"/>
      <c r="C186" s="1058"/>
      <c r="D186" s="665"/>
      <c r="E186" s="607"/>
      <c r="F186" s="680"/>
      <c r="G186" s="1060"/>
      <c r="H186" s="64" t="s">
        <v>841</v>
      </c>
      <c r="I186" s="64" t="str">
        <f>VLOOKUP(H186,'Весь прайс лист'!B:C,2,FALSE)</f>
        <v>Приемник OXIBD с обратной связью</v>
      </c>
      <c r="J186" s="64">
        <v>1</v>
      </c>
      <c r="K186" s="155">
        <f>VLOOKUP(H186,'Весь прайс лист'!B:E,4,FALSE)</f>
        <v>3900</v>
      </c>
      <c r="L186" s="1026"/>
      <c r="M186" s="639"/>
      <c r="N186" s="640"/>
    </row>
    <row r="187" spans="1:14" s="7" customFormat="1" ht="15" customHeight="1" x14ac:dyDescent="0.3">
      <c r="A187" s="761"/>
      <c r="B187" s="1072"/>
      <c r="C187" s="1058"/>
      <c r="D187" s="665"/>
      <c r="E187" s="607"/>
      <c r="F187" s="680"/>
      <c r="G187" s="1060"/>
      <c r="H187" s="64" t="s">
        <v>76</v>
      </c>
      <c r="I187" s="64" t="str">
        <f>VLOOKUP(H187,'Весь прайс лист'!B:C,2,FALSE)</f>
        <v>Светодиоды сигнальные, 8м XBA18</v>
      </c>
      <c r="J187" s="64">
        <v>1</v>
      </c>
      <c r="K187" s="162">
        <f>VLOOKUP(H187,'Весь прайс лист'!B:E,4,FALSE)</f>
        <v>7650</v>
      </c>
      <c r="L187" s="1026"/>
      <c r="M187" s="639"/>
      <c r="N187" s="640"/>
    </row>
    <row r="188" spans="1:14" ht="15.75" customHeight="1" x14ac:dyDescent="0.3">
      <c r="A188" s="761"/>
      <c r="B188" s="1072"/>
      <c r="C188" s="1058"/>
      <c r="D188" s="665"/>
      <c r="E188" s="607"/>
      <c r="F188" s="680"/>
      <c r="G188" s="1060"/>
      <c r="H188" s="65" t="s">
        <v>6</v>
      </c>
      <c r="I188" s="65" t="str">
        <f>VLOOKUP(H188,'Весь прайс лист'!B:C,2,FALSE)</f>
        <v>Фотоэлементы Medium BlueBus EPMB</v>
      </c>
      <c r="J188" s="65">
        <v>1</v>
      </c>
      <c r="K188" s="162">
        <f>VLOOKUP(H188,'Весь прайс лист'!B:E,4,FALSE)</f>
        <v>4650</v>
      </c>
      <c r="L188" s="1026"/>
      <c r="M188" s="639"/>
      <c r="N188" s="640"/>
    </row>
    <row r="189" spans="1:14" ht="15.75" customHeight="1" thickBot="1" x14ac:dyDescent="0.35">
      <c r="A189" s="761"/>
      <c r="B189" s="1072"/>
      <c r="C189" s="1059"/>
      <c r="D189" s="666"/>
      <c r="E189" s="609"/>
      <c r="F189" s="681"/>
      <c r="G189" s="177"/>
      <c r="H189" s="66" t="s">
        <v>22</v>
      </c>
      <c r="I189" s="66" t="str">
        <f>VLOOKUP(H189,'Весь прайс лист'!B:C,2,FALSE)</f>
        <v>Интегрируемая светофорная лампа XBA8</v>
      </c>
      <c r="J189" s="66">
        <v>1</v>
      </c>
      <c r="K189" s="156">
        <f>VLOOKUP(H189,'Весь прайс лист'!B:E,4,FALSE)</f>
        <v>6900</v>
      </c>
      <c r="L189" s="522"/>
      <c r="M189" s="641"/>
      <c r="N189" s="642"/>
    </row>
    <row r="190" spans="1:14" ht="15" customHeight="1" x14ac:dyDescent="0.3">
      <c r="A190" s="761"/>
      <c r="B190" s="1072"/>
      <c r="C190" s="670" t="s">
        <v>483</v>
      </c>
      <c r="D190" s="670"/>
      <c r="E190" s="644"/>
      <c r="F190" s="644"/>
      <c r="G190" s="645"/>
      <c r="H190" s="42" t="s">
        <v>201</v>
      </c>
      <c r="I190" s="42" t="str">
        <f>VLOOKUP(H190,'Весь прайс лист'!B:C,2,FALSE)</f>
        <v>Опора стационарная WA11</v>
      </c>
      <c r="J190" s="42"/>
      <c r="K190" s="129">
        <f>VLOOKUP(H190,'Весь прайс лист'!B:E,4,FALSE)</f>
        <v>6350</v>
      </c>
      <c r="L190" s="1081"/>
      <c r="M190" s="1082"/>
      <c r="N190" s="1083"/>
    </row>
    <row r="191" spans="1:14" ht="15" customHeight="1" x14ac:dyDescent="0.3">
      <c r="A191" s="761"/>
      <c r="B191" s="1072"/>
      <c r="C191" s="644"/>
      <c r="D191" s="644"/>
      <c r="E191" s="644"/>
      <c r="F191" s="644"/>
      <c r="G191" s="645"/>
      <c r="H191" s="40" t="s">
        <v>203</v>
      </c>
      <c r="I191" s="40" t="str">
        <f>VLOOKUP(H191,'Весь прайс лист'!B:C,2,FALSE)</f>
        <v>Опора подвесная WA12</v>
      </c>
      <c r="J191" s="40"/>
      <c r="K191" s="127">
        <f>VLOOKUP(H191,'Весь прайс лист'!B:E,4,FALSE)</f>
        <v>6900</v>
      </c>
      <c r="L191" s="1081"/>
      <c r="M191" s="1082"/>
      <c r="N191" s="1083"/>
    </row>
    <row r="192" spans="1:14" ht="15" customHeight="1" x14ac:dyDescent="0.3">
      <c r="A192" s="761"/>
      <c r="B192" s="1072"/>
      <c r="C192" s="644"/>
      <c r="D192" s="644"/>
      <c r="E192" s="644"/>
      <c r="F192" s="644"/>
      <c r="G192" s="645"/>
      <c r="H192" s="40" t="s">
        <v>11</v>
      </c>
      <c r="I192" s="40" t="str">
        <f>VLOOKUP(H192,'Весь прайс лист'!B:C,2,FALSE)</f>
        <v>Аккумуляторная батарея PS224</v>
      </c>
      <c r="J192" s="40"/>
      <c r="K192" s="127">
        <f>VLOOKUP(H192,'Весь прайс лист'!B:E,4,FALSE)</f>
        <v>10700</v>
      </c>
      <c r="L192" s="1081"/>
      <c r="M192" s="1082"/>
      <c r="N192" s="1083"/>
    </row>
    <row r="193" spans="1:14" ht="15.75" customHeight="1" x14ac:dyDescent="0.3">
      <c r="A193" s="761"/>
      <c r="B193" s="1072"/>
      <c r="C193" s="644"/>
      <c r="D193" s="644"/>
      <c r="E193" s="644"/>
      <c r="F193" s="644"/>
      <c r="G193" s="645"/>
      <c r="H193" s="40" t="s">
        <v>76</v>
      </c>
      <c r="I193" s="173" t="str">
        <f>VLOOKUP(H193,'Весь прайс лист'!B:C,2,FALSE)</f>
        <v>Светодиоды сигнальные, 8м XBA18</v>
      </c>
      <c r="J193" s="173"/>
      <c r="K193" s="166">
        <f>VLOOKUP(H193,'Весь прайс лист'!B:E,4,FALSE)</f>
        <v>7650</v>
      </c>
      <c r="L193" s="1081"/>
      <c r="M193" s="1082"/>
      <c r="N193" s="1083"/>
    </row>
    <row r="194" spans="1:14" x14ac:dyDescent="0.3">
      <c r="A194" s="761"/>
      <c r="B194" s="1072"/>
      <c r="C194" s="644"/>
      <c r="D194" s="644"/>
      <c r="E194" s="644"/>
      <c r="F194" s="644"/>
      <c r="G194" s="645"/>
      <c r="H194" s="40" t="s">
        <v>57</v>
      </c>
      <c r="I194" s="173" t="str">
        <f>VLOOKUP(H194,'Весь прайс лист'!B:C,2,FALSE)</f>
        <v>Цифровой переключатель FLOR EDSW</v>
      </c>
      <c r="J194" s="173"/>
      <c r="K194" s="166">
        <f>VLOOKUP(H194,'Весь прайс лист'!B:E,4,FALSE)</f>
        <v>7400</v>
      </c>
      <c r="L194" s="1081"/>
      <c r="M194" s="1082"/>
      <c r="N194" s="1083"/>
    </row>
    <row r="195" spans="1:14" ht="15" thickBot="1" x14ac:dyDescent="0.35">
      <c r="A195" s="762"/>
      <c r="B195" s="1074"/>
      <c r="C195" s="647"/>
      <c r="D195" s="647"/>
      <c r="E195" s="647"/>
      <c r="F195" s="647"/>
      <c r="G195" s="648"/>
      <c r="H195" s="44" t="s">
        <v>205</v>
      </c>
      <c r="I195" s="175" t="str">
        <f>VLOOKUP(H195,'Весь прайс лист'!B:C,2,FALSE)</f>
        <v>Решетка для рейки шлагбаумной WA13</v>
      </c>
      <c r="J195" s="175"/>
      <c r="K195" s="168">
        <f>VLOOKUP(H195,'Весь прайс лист'!B:E,4,FALSE)</f>
        <v>7000</v>
      </c>
      <c r="L195" s="1084"/>
      <c r="M195" s="1085"/>
      <c r="N195" s="1086"/>
    </row>
    <row r="196" spans="1:14" x14ac:dyDescent="0.3">
      <c r="A196" s="918" t="s">
        <v>261</v>
      </c>
      <c r="B196" s="12"/>
      <c r="C196" s="12"/>
      <c r="D196" s="12"/>
      <c r="E196" s="12"/>
      <c r="F196" s="178"/>
      <c r="G196" s="178"/>
      <c r="H196" s="52" t="s">
        <v>199</v>
      </c>
      <c r="I196" s="17" t="str">
        <f>VLOOKUP(H196,'Весь прайс лист'!B:C,2,FALSE)</f>
        <v>Анкерная пластина с крепежом для WIDES/WIDEM/SBAR SIA1</v>
      </c>
      <c r="J196" s="17" t="s">
        <v>231</v>
      </c>
      <c r="K196" s="163">
        <f>VLOOKUP(H196,'Весь прайс лист'!B:E,4,FALSE)</f>
        <v>4000</v>
      </c>
      <c r="L196" s="157"/>
      <c r="M196" s="157"/>
      <c r="N196" s="158"/>
    </row>
    <row r="197" spans="1:14" x14ac:dyDescent="0.3">
      <c r="A197" s="919"/>
      <c r="B197" s="14"/>
      <c r="C197" s="14"/>
      <c r="D197" s="14"/>
      <c r="E197" s="14"/>
      <c r="F197" s="179"/>
      <c r="G197" s="179"/>
      <c r="H197" s="40" t="s">
        <v>200</v>
      </c>
      <c r="I197" s="6" t="str">
        <f>VLOOKUP(H197,'Весь прайс лист'!B:C,2,FALSE)</f>
        <v>Анкерная пластина с крепежом для WIDEL SIA2</v>
      </c>
      <c r="J197" s="6" t="s">
        <v>231</v>
      </c>
      <c r="K197" s="164">
        <f>VLOOKUP(H197,'Весь прайс лист'!B:E,4,FALSE)</f>
        <v>4750</v>
      </c>
      <c r="L197" s="171"/>
      <c r="M197" s="171"/>
      <c r="N197" s="159"/>
    </row>
    <row r="198" spans="1:14" x14ac:dyDescent="0.3">
      <c r="A198" s="919"/>
      <c r="B198" s="14"/>
      <c r="C198" s="14"/>
      <c r="D198" s="14"/>
      <c r="E198" s="14"/>
      <c r="F198" s="179"/>
      <c r="G198" s="179"/>
      <c r="H198" s="40" t="s">
        <v>201</v>
      </c>
      <c r="I198" s="6" t="str">
        <f>VLOOKUP(H198,'Весь прайс лист'!B:C,2,FALSE)</f>
        <v>Опора стационарная WA11</v>
      </c>
      <c r="J198" s="6" t="s">
        <v>231</v>
      </c>
      <c r="K198" s="164">
        <f>VLOOKUP(H198,'Весь прайс лист'!B:E,4,FALSE)</f>
        <v>6350</v>
      </c>
      <c r="L198" s="171"/>
      <c r="M198" s="171"/>
      <c r="N198" s="159"/>
    </row>
    <row r="199" spans="1:14" x14ac:dyDescent="0.3">
      <c r="A199" s="919"/>
      <c r="B199" s="14"/>
      <c r="C199" s="14"/>
      <c r="D199" s="14"/>
      <c r="E199" s="14"/>
      <c r="F199" s="179"/>
      <c r="G199" s="179"/>
      <c r="H199" s="40" t="s">
        <v>203</v>
      </c>
      <c r="I199" s="6" t="str">
        <f>VLOOKUP(H199,'Весь прайс лист'!B:C,2,FALSE)</f>
        <v>Опора подвесная WA12</v>
      </c>
      <c r="J199" s="6" t="s">
        <v>231</v>
      </c>
      <c r="K199" s="164">
        <f>VLOOKUP(H199,'Весь прайс лист'!B:E,4,FALSE)</f>
        <v>6900</v>
      </c>
      <c r="L199" s="171"/>
      <c r="M199" s="171"/>
      <c r="N199" s="159"/>
    </row>
    <row r="200" spans="1:14" x14ac:dyDescent="0.3">
      <c r="A200" s="919"/>
      <c r="B200" s="14"/>
      <c r="C200" s="14"/>
      <c r="D200" s="14"/>
      <c r="E200" s="14"/>
      <c r="F200" s="179"/>
      <c r="G200" s="179"/>
      <c r="H200" s="40" t="s">
        <v>205</v>
      </c>
      <c r="I200" s="6" t="str">
        <f>VLOOKUP(H200,'Весь прайс лист'!B:C,2,FALSE)</f>
        <v>Решетка для рейки шлагбаумной WA13</v>
      </c>
      <c r="J200" s="6" t="s">
        <v>231</v>
      </c>
      <c r="K200" s="164">
        <f>VLOOKUP(H200,'Весь прайс лист'!B:E,4,FALSE)</f>
        <v>7000</v>
      </c>
      <c r="L200" s="171"/>
      <c r="M200" s="171"/>
      <c r="N200" s="159"/>
    </row>
    <row r="201" spans="1:14" x14ac:dyDescent="0.3">
      <c r="A201" s="919"/>
      <c r="B201" s="14"/>
      <c r="C201" s="14"/>
      <c r="D201" s="14"/>
      <c r="E201" s="14"/>
      <c r="F201" s="179"/>
      <c r="G201" s="179"/>
      <c r="H201" s="40" t="s">
        <v>211</v>
      </c>
      <c r="I201" s="6" t="str">
        <f>VLOOKUP(H201,'Весь прайс лист'!B:C,2,FALSE)</f>
        <v>Кронштейн для аварийной разблокировки стрелы WIA10</v>
      </c>
      <c r="J201" s="6" t="s">
        <v>231</v>
      </c>
      <c r="K201" s="164">
        <f>VLOOKUP(H201,'Весь прайс лист'!B:E,4,FALSE)</f>
        <v>6550</v>
      </c>
      <c r="L201" s="171"/>
      <c r="M201" s="171"/>
      <c r="N201" s="159"/>
    </row>
    <row r="202" spans="1:14" x14ac:dyDescent="0.3">
      <c r="A202" s="919"/>
      <c r="B202" s="14"/>
      <c r="C202" s="14"/>
      <c r="D202" s="14"/>
      <c r="E202" s="14"/>
      <c r="F202" s="179"/>
      <c r="G202" s="179"/>
      <c r="H202" s="40" t="s">
        <v>213</v>
      </c>
      <c r="I202" s="6" t="str">
        <f>VLOOKUP(H202,'Весь прайс лист'!B:C,2,FALSE)</f>
        <v>Кронштейн для складывания стрелы WIA11</v>
      </c>
      <c r="J202" s="6" t="s">
        <v>231</v>
      </c>
      <c r="K202" s="164">
        <f>VLOOKUP(H202,'Весь прайс лист'!B:E,4,FALSE)</f>
        <v>9900</v>
      </c>
      <c r="L202" s="171"/>
      <c r="M202" s="171"/>
      <c r="N202" s="159"/>
    </row>
    <row r="203" spans="1:14" x14ac:dyDescent="0.3">
      <c r="A203" s="919"/>
      <c r="B203" s="14"/>
      <c r="C203" s="14"/>
      <c r="D203" s="14"/>
      <c r="E203" s="14"/>
      <c r="F203" s="179"/>
      <c r="G203" s="179"/>
      <c r="H203" s="40" t="s">
        <v>215</v>
      </c>
      <c r="I203" s="6" t="str">
        <f>VLOOKUP(H203,'Весь прайс лист'!B:C,2,FALSE)</f>
        <v>Кронштейн для аварийной разблокировки стрелы XBA10</v>
      </c>
      <c r="J203" s="6" t="s">
        <v>231</v>
      </c>
      <c r="K203" s="164">
        <f>VLOOKUP(H203,'Весь прайс лист'!B:E,4,FALSE)</f>
        <v>11650</v>
      </c>
      <c r="L203" s="171"/>
      <c r="M203" s="171"/>
      <c r="N203" s="159"/>
    </row>
    <row r="204" spans="1:14" x14ac:dyDescent="0.3">
      <c r="A204" s="919"/>
      <c r="B204" s="14"/>
      <c r="C204" s="14"/>
      <c r="D204" s="14"/>
      <c r="E204" s="14"/>
      <c r="F204" s="179"/>
      <c r="G204" s="179"/>
      <c r="H204" s="40" t="s">
        <v>217</v>
      </c>
      <c r="I204" s="6" t="str">
        <f>VLOOKUP(H204,'Весь прайс лист'!B:C,2,FALSE)</f>
        <v>Кронштейн для складывания стрелы XBA11</v>
      </c>
      <c r="J204" s="6" t="s">
        <v>231</v>
      </c>
      <c r="K204" s="164">
        <f>VLOOKUP(H204,'Весь прайс лист'!B:E,4,FALSE)</f>
        <v>14500</v>
      </c>
      <c r="L204" s="171"/>
      <c r="M204" s="171"/>
      <c r="N204" s="159"/>
    </row>
    <row r="205" spans="1:14" x14ac:dyDescent="0.3">
      <c r="A205" s="919"/>
      <c r="B205" s="14"/>
      <c r="C205" s="14"/>
      <c r="D205" s="14"/>
      <c r="E205" s="14"/>
      <c r="F205" s="179"/>
      <c r="G205" s="179"/>
      <c r="H205" s="40" t="s">
        <v>17</v>
      </c>
      <c r="I205" s="6" t="str">
        <f>VLOOKUP(H205,'Весь прайс лист'!B:C,2,FALSE)</f>
        <v>Демпфер XBA13</v>
      </c>
      <c r="J205" s="6" t="s">
        <v>231</v>
      </c>
      <c r="K205" s="164">
        <f>VLOOKUP(H205,'Весь прайс лист'!B:E,4,FALSE)</f>
        <v>4300</v>
      </c>
      <c r="L205" s="171"/>
      <c r="M205" s="171"/>
      <c r="N205" s="159"/>
    </row>
    <row r="206" spans="1:14" x14ac:dyDescent="0.3">
      <c r="A206" s="919"/>
      <c r="B206" s="14"/>
      <c r="C206" s="14"/>
      <c r="D206" s="14"/>
      <c r="E206" s="14"/>
      <c r="F206" s="179"/>
      <c r="G206" s="179"/>
      <c r="H206" s="40" t="s">
        <v>220</v>
      </c>
      <c r="I206" s="6" t="str">
        <f>VLOOKUP(H206,'Весь прайс лист'!B:C,2,FALSE)</f>
        <v>Анкерная пластина с крепежом для MBAR XBA16</v>
      </c>
      <c r="J206" s="6" t="s">
        <v>231</v>
      </c>
      <c r="K206" s="164">
        <f>VLOOKUP(H206,'Весь прайс лист'!B:E,4,FALSE)</f>
        <v>5600</v>
      </c>
      <c r="L206" s="171"/>
      <c r="M206" s="171"/>
      <c r="N206" s="159"/>
    </row>
    <row r="207" spans="1:14" x14ac:dyDescent="0.3">
      <c r="A207" s="919"/>
      <c r="B207" s="14"/>
      <c r="C207" s="14"/>
      <c r="D207" s="14"/>
      <c r="E207" s="14"/>
      <c r="F207" s="179"/>
      <c r="G207" s="179"/>
      <c r="H207" s="40" t="s">
        <v>222</v>
      </c>
      <c r="I207" s="6" t="str">
        <f>VLOOKUP(H207,'Весь прайс лист'!B:C,2,FALSE)</f>
        <v>Анкерная пластина с крепежом для LBAR XBA17</v>
      </c>
      <c r="J207" s="6" t="s">
        <v>231</v>
      </c>
      <c r="K207" s="164">
        <f>VLOOKUP(H207,'Весь прайс лист'!B:E,4,FALSE)</f>
        <v>6500</v>
      </c>
      <c r="L207" s="171"/>
      <c r="M207" s="171"/>
      <c r="N207" s="159"/>
    </row>
    <row r="208" spans="1:14" x14ac:dyDescent="0.3">
      <c r="A208" s="919"/>
      <c r="B208" s="14"/>
      <c r="C208" s="14"/>
      <c r="D208" s="14"/>
      <c r="E208" s="14"/>
      <c r="F208" s="179"/>
      <c r="G208" s="179"/>
      <c r="H208" s="40" t="s">
        <v>76</v>
      </c>
      <c r="I208" s="6" t="str">
        <f>VLOOKUP(H208,'Весь прайс лист'!B:C,2,FALSE)</f>
        <v>Светодиоды сигнальные, 8м XBA18</v>
      </c>
      <c r="J208" s="6" t="s">
        <v>231</v>
      </c>
      <c r="K208" s="164">
        <f>VLOOKUP(H208,'Весь прайс лист'!B:E,4,FALSE)</f>
        <v>7650</v>
      </c>
      <c r="L208" s="171"/>
      <c r="M208" s="171"/>
      <c r="N208" s="159"/>
    </row>
    <row r="209" spans="1:14" x14ac:dyDescent="0.3">
      <c r="A209" s="919"/>
      <c r="B209" s="14"/>
      <c r="C209" s="14"/>
      <c r="D209" s="14"/>
      <c r="E209" s="14"/>
      <c r="F209" s="179"/>
      <c r="G209" s="179"/>
      <c r="H209" s="40" t="s">
        <v>597</v>
      </c>
      <c r="I209" s="6" t="str">
        <f>VLOOKUP(H209,'Весь прайс лист'!B:C,2,FALSE)</f>
        <v>Рейка шлагбаумная 69x92x6200мм XBA-6RU</v>
      </c>
      <c r="J209" s="6" t="s">
        <v>231</v>
      </c>
      <c r="K209" s="164">
        <f>VLOOKUP(H209,'Весь прайс лист'!B:E,4,FALSE)</f>
        <v>11950</v>
      </c>
      <c r="L209" s="171"/>
      <c r="M209" s="171"/>
      <c r="N209" s="159"/>
    </row>
    <row r="210" spans="1:14" s="7" customFormat="1" x14ac:dyDescent="0.3">
      <c r="A210" s="919"/>
      <c r="B210" s="14"/>
      <c r="C210" s="14"/>
      <c r="D210" s="14"/>
      <c r="E210" s="14"/>
      <c r="F210" s="179"/>
      <c r="G210" s="179"/>
      <c r="H210" s="40" t="s">
        <v>599</v>
      </c>
      <c r="I210" s="6" t="str">
        <f>VLOOKUP(H210,'Весь прайс лист'!B:C,2,FALSE)</f>
        <v>Рейка шлагбаумная 69x92x3200мм XBA15-3RU</v>
      </c>
      <c r="J210" s="6" t="s">
        <v>231</v>
      </c>
      <c r="K210" s="164">
        <f>VLOOKUP(H210,'Весь прайс лист'!B:E,4,FALSE)</f>
        <v>7450</v>
      </c>
      <c r="L210" s="171"/>
      <c r="M210" s="171"/>
      <c r="N210" s="159"/>
    </row>
    <row r="211" spans="1:14" s="7" customFormat="1" x14ac:dyDescent="0.3">
      <c r="A211" s="919"/>
      <c r="B211" s="14"/>
      <c r="C211" s="14"/>
      <c r="D211" s="14"/>
      <c r="E211" s="14"/>
      <c r="F211" s="179"/>
      <c r="G211" s="179"/>
      <c r="H211" s="40" t="s">
        <v>601</v>
      </c>
      <c r="I211" s="6" t="str">
        <f>VLOOKUP(H211,'Весь прайс лист'!B:C,2,FALSE)</f>
        <v>Рейка шлагбаумная 69x92x4200мм XBA14-4RU</v>
      </c>
      <c r="J211" s="6" t="s">
        <v>231</v>
      </c>
      <c r="K211" s="164">
        <f>VLOOKUP(H211,'Весь прайс лист'!B:E,4,FALSE)</f>
        <v>8800</v>
      </c>
      <c r="L211" s="171"/>
      <c r="M211" s="171"/>
      <c r="N211" s="159"/>
    </row>
    <row r="212" spans="1:14" s="7" customFormat="1" x14ac:dyDescent="0.3">
      <c r="A212" s="919"/>
      <c r="B212" s="14"/>
      <c r="C212" s="14"/>
      <c r="D212" s="14"/>
      <c r="E212" s="14"/>
      <c r="F212" s="179"/>
      <c r="G212" s="179"/>
      <c r="H212" s="40" t="s">
        <v>602</v>
      </c>
      <c r="I212" s="6" t="str">
        <f>VLOOKUP(H212,'Весь прайс лист'!B:C,2,FALSE)</f>
        <v>Рейка шлагбаумная 69x92x5200мм XBA5-5RU</v>
      </c>
      <c r="J212" s="6" t="s">
        <v>231</v>
      </c>
      <c r="K212" s="164">
        <f>VLOOKUP(H212,'Весь прайс лист'!B:E,4,FALSE)</f>
        <v>11100</v>
      </c>
      <c r="L212" s="171"/>
      <c r="M212" s="171"/>
      <c r="N212" s="159"/>
    </row>
    <row r="213" spans="1:14" s="7" customFormat="1" x14ac:dyDescent="0.3">
      <c r="A213" s="919"/>
      <c r="B213" s="14"/>
      <c r="C213" s="14"/>
      <c r="D213" s="14"/>
      <c r="E213" s="14"/>
      <c r="F213" s="179"/>
      <c r="G213" s="179"/>
      <c r="H213" s="40" t="s">
        <v>604</v>
      </c>
      <c r="I213" s="6" t="str">
        <f>VLOOKUP(H213,'Весь прайс лист'!B:C,2,FALSE)</f>
        <v>Рейка шлагбаумная 45x58x4200мм XBA19-4RU</v>
      </c>
      <c r="J213" s="6" t="s">
        <v>231</v>
      </c>
      <c r="K213" s="164">
        <f>VLOOKUP(H213,'Весь прайс лист'!B:E,4,FALSE)</f>
        <v>5800</v>
      </c>
      <c r="L213" s="171"/>
      <c r="M213" s="171"/>
      <c r="N213" s="159"/>
    </row>
    <row r="214" spans="1:14" s="7" customFormat="1" x14ac:dyDescent="0.3">
      <c r="A214" s="919"/>
      <c r="B214" s="14"/>
      <c r="C214" s="14"/>
      <c r="D214" s="14"/>
      <c r="E214" s="14"/>
      <c r="F214" s="179"/>
      <c r="G214" s="179"/>
      <c r="H214" s="40" t="s">
        <v>506</v>
      </c>
      <c r="I214" s="6" t="str">
        <f>VLOOKUP(H214,'Весь прайс лист'!B:C,2,FALSE)</f>
        <v>Рейка шлагбаумная 45x58x5200мм XBA19-5RU</v>
      </c>
      <c r="J214" s="6" t="s">
        <v>231</v>
      </c>
      <c r="K214" s="164">
        <f>VLOOKUP(H214,'Весь прайс лист'!B:E,4,FALSE)</f>
        <v>6850</v>
      </c>
      <c r="L214" s="171"/>
      <c r="M214" s="171"/>
      <c r="N214" s="159"/>
    </row>
    <row r="215" spans="1:14" x14ac:dyDescent="0.3">
      <c r="A215" s="919"/>
      <c r="B215" s="14"/>
      <c r="C215" s="14"/>
      <c r="D215" s="14"/>
      <c r="E215" s="14"/>
      <c r="F215" s="179"/>
      <c r="G215" s="179"/>
      <c r="H215" s="40" t="s">
        <v>18</v>
      </c>
      <c r="I215" s="6" t="str">
        <f>VLOOKUP(H215,'Весь прайс лист'!B:C,2,FALSE)</f>
        <v>Светодиоды сигнальные, 4м XBA4</v>
      </c>
      <c r="J215" s="6" t="s">
        <v>231</v>
      </c>
      <c r="K215" s="164">
        <f>VLOOKUP(H215,'Весь прайс лист'!B:E,4,FALSE)</f>
        <v>4850</v>
      </c>
      <c r="L215" s="171"/>
      <c r="M215" s="171"/>
      <c r="N215" s="159"/>
    </row>
    <row r="216" spans="1:14" x14ac:dyDescent="0.3">
      <c r="A216" s="919"/>
      <c r="B216" s="14"/>
      <c r="C216" s="14"/>
      <c r="D216" s="14"/>
      <c r="E216" s="14"/>
      <c r="F216" s="179"/>
      <c r="G216" s="179"/>
      <c r="H216" s="40" t="s">
        <v>20</v>
      </c>
      <c r="I216" s="6" t="str">
        <f>VLOOKUP(H216,'Весь прайс лист'!B:C,2,FALSE)</f>
        <v>Светодиоды сигнальные, 6м XBA6</v>
      </c>
      <c r="J216" s="6" t="s">
        <v>231</v>
      </c>
      <c r="K216" s="164">
        <f>VLOOKUP(H216,'Весь прайс лист'!B:E,4,FALSE)</f>
        <v>5800</v>
      </c>
      <c r="L216" s="171"/>
      <c r="M216" s="171"/>
      <c r="N216" s="159"/>
    </row>
    <row r="217" spans="1:14" x14ac:dyDescent="0.3">
      <c r="A217" s="919"/>
      <c r="B217" s="14"/>
      <c r="C217" s="14"/>
      <c r="D217" s="14"/>
      <c r="E217" s="14"/>
      <c r="F217" s="179"/>
      <c r="G217" s="179"/>
      <c r="H217" s="40" t="s">
        <v>21</v>
      </c>
      <c r="I217" s="6" t="str">
        <f>VLOOKUP(H217,'Весь прайс лист'!B:C,2,FALSE)</f>
        <v>Интегрируемая сигнальная лампа XBA7</v>
      </c>
      <c r="J217" s="6" t="s">
        <v>231</v>
      </c>
      <c r="K217" s="164">
        <f>VLOOKUP(H217,'Весь прайс лист'!B:E,4,FALSE)</f>
        <v>7100</v>
      </c>
      <c r="L217" s="171"/>
      <c r="M217" s="171"/>
      <c r="N217" s="159"/>
    </row>
    <row r="218" spans="1:14" x14ac:dyDescent="0.3">
      <c r="A218" s="919"/>
      <c r="B218" s="14"/>
      <c r="C218" s="14"/>
      <c r="D218" s="14"/>
      <c r="E218" s="14"/>
      <c r="F218" s="179"/>
      <c r="G218" s="179"/>
      <c r="H218" s="40" t="s">
        <v>22</v>
      </c>
      <c r="I218" s="6" t="str">
        <f>VLOOKUP(H218,'Весь прайс лист'!B:C,2,FALSE)</f>
        <v>Интегрируемая светофорная лампа XBA8</v>
      </c>
      <c r="J218" s="6" t="s">
        <v>231</v>
      </c>
      <c r="K218" s="164">
        <f>VLOOKUP(H218,'Весь прайс лист'!B:E,4,FALSE)</f>
        <v>6900</v>
      </c>
      <c r="L218" s="171"/>
      <c r="M218" s="171"/>
      <c r="N218" s="159"/>
    </row>
    <row r="219" spans="1:14" x14ac:dyDescent="0.3">
      <c r="A219" s="919"/>
      <c r="B219" s="14"/>
      <c r="C219" s="14"/>
      <c r="D219" s="14"/>
      <c r="E219" s="14"/>
      <c r="F219" s="179"/>
      <c r="G219" s="179"/>
      <c r="H219" s="40" t="s">
        <v>74</v>
      </c>
      <c r="I219" s="6" t="str">
        <f>VLOOKUP(H219,'Весь прайс лист'!B:C,2,FALSE)</f>
        <v>Соединитель для стрел XBA9</v>
      </c>
      <c r="J219" s="6" t="s">
        <v>231</v>
      </c>
      <c r="K219" s="164">
        <f>VLOOKUP(H219,'Весь прайс лист'!B:E,4,FALSE)</f>
        <v>3250</v>
      </c>
      <c r="L219" s="171"/>
      <c r="M219" s="171"/>
      <c r="N219" s="159"/>
    </row>
    <row r="220" spans="1:14" ht="15" thickBot="1" x14ac:dyDescent="0.35">
      <c r="A220" s="920"/>
      <c r="B220" s="15"/>
      <c r="C220" s="15"/>
      <c r="D220" s="15"/>
      <c r="E220" s="15"/>
      <c r="F220" s="191"/>
      <c r="G220" s="191"/>
      <c r="H220" s="44" t="s">
        <v>35</v>
      </c>
      <c r="I220" s="229" t="str">
        <f>VLOOKUP(H220,'Весь прайс лист'!B:C,2,FALSE)</f>
        <v>Наклейки светоотражающие (комплект) NK1</v>
      </c>
      <c r="J220" s="229" t="s">
        <v>231</v>
      </c>
      <c r="K220" s="230">
        <f>VLOOKUP(H220,'Весь прайс лист'!B:E,4,FALSE)</f>
        <v>500</v>
      </c>
      <c r="L220" s="160"/>
      <c r="M220" s="160"/>
      <c r="N220" s="161"/>
    </row>
  </sheetData>
  <mergeCells count="169">
    <mergeCell ref="G28:G31"/>
    <mergeCell ref="C34:G39"/>
    <mergeCell ref="C28:C33"/>
    <mergeCell ref="M67:N74"/>
    <mergeCell ref="C75:G78"/>
    <mergeCell ref="L75:N78"/>
    <mergeCell ref="B15:B27"/>
    <mergeCell ref="A15:A27"/>
    <mergeCell ref="G15:G18"/>
    <mergeCell ref="L15:L18"/>
    <mergeCell ref="C15:C20"/>
    <mergeCell ref="D15:D20"/>
    <mergeCell ref="G72:G74"/>
    <mergeCell ref="L72:L74"/>
    <mergeCell ref="B67:B78"/>
    <mergeCell ref="A67:A78"/>
    <mergeCell ref="B40:B52"/>
    <mergeCell ref="A40:A52"/>
    <mergeCell ref="E53:F60"/>
    <mergeCell ref="L59:L60"/>
    <mergeCell ref="G59:G60"/>
    <mergeCell ref="L67:L71"/>
    <mergeCell ref="G19:G20"/>
    <mergeCell ref="L19:L20"/>
    <mergeCell ref="A196:A220"/>
    <mergeCell ref="G91:G95"/>
    <mergeCell ref="B132:B147"/>
    <mergeCell ref="C132:C142"/>
    <mergeCell ref="D132:D142"/>
    <mergeCell ref="A105:A118"/>
    <mergeCell ref="B148:B163"/>
    <mergeCell ref="C164:C173"/>
    <mergeCell ref="C148:C158"/>
    <mergeCell ref="A148:A163"/>
    <mergeCell ref="G179:G185"/>
    <mergeCell ref="C159:G163"/>
    <mergeCell ref="C174:G178"/>
    <mergeCell ref="C179:C189"/>
    <mergeCell ref="G155:G157"/>
    <mergeCell ref="G186:G188"/>
    <mergeCell ref="E105:F113"/>
    <mergeCell ref="C119:C127"/>
    <mergeCell ref="G124:G126"/>
    <mergeCell ref="A91:A104"/>
    <mergeCell ref="B91:B104"/>
    <mergeCell ref="L190:N195"/>
    <mergeCell ref="C190:G195"/>
    <mergeCell ref="B164:B178"/>
    <mergeCell ref="G164:G169"/>
    <mergeCell ref="L164:L169"/>
    <mergeCell ref="D179:D189"/>
    <mergeCell ref="L186:L188"/>
    <mergeCell ref="A132:A147"/>
    <mergeCell ref="L110:L112"/>
    <mergeCell ref="C143:G147"/>
    <mergeCell ref="B119:B131"/>
    <mergeCell ref="L114:N118"/>
    <mergeCell ref="C114:G118"/>
    <mergeCell ref="B105:B118"/>
    <mergeCell ref="D148:D158"/>
    <mergeCell ref="L119:L123"/>
    <mergeCell ref="G148:G154"/>
    <mergeCell ref="L148:L154"/>
    <mergeCell ref="A179:A195"/>
    <mergeCell ref="B179:B195"/>
    <mergeCell ref="A119:A131"/>
    <mergeCell ref="A164:A178"/>
    <mergeCell ref="L143:N147"/>
    <mergeCell ref="L139:L141"/>
    <mergeCell ref="B2:B14"/>
    <mergeCell ref="A2:A14"/>
    <mergeCell ref="C21:G27"/>
    <mergeCell ref="C46:G52"/>
    <mergeCell ref="A28:A39"/>
    <mergeCell ref="B28:B39"/>
    <mergeCell ref="E119:F127"/>
    <mergeCell ref="L124:L126"/>
    <mergeCell ref="M105:N113"/>
    <mergeCell ref="A79:A90"/>
    <mergeCell ref="B79:B90"/>
    <mergeCell ref="G79:G83"/>
    <mergeCell ref="A53:A66"/>
    <mergeCell ref="B53:B66"/>
    <mergeCell ref="C53:C60"/>
    <mergeCell ref="G32:G33"/>
    <mergeCell ref="E28:F33"/>
    <mergeCell ref="L61:N66"/>
    <mergeCell ref="L28:L31"/>
    <mergeCell ref="L34:N39"/>
    <mergeCell ref="M28:N33"/>
    <mergeCell ref="L32:L33"/>
    <mergeCell ref="L53:L58"/>
    <mergeCell ref="L46:N52"/>
    <mergeCell ref="L105:L109"/>
    <mergeCell ref="G67:G71"/>
    <mergeCell ref="E67:F74"/>
    <mergeCell ref="G53:G58"/>
    <mergeCell ref="L91:L95"/>
    <mergeCell ref="G119:G123"/>
    <mergeCell ref="G110:G112"/>
    <mergeCell ref="L100:N104"/>
    <mergeCell ref="C100:G104"/>
    <mergeCell ref="C88:G90"/>
    <mergeCell ref="M179:N189"/>
    <mergeCell ref="E179:F189"/>
    <mergeCell ref="E164:F173"/>
    <mergeCell ref="M164:N173"/>
    <mergeCell ref="L174:N178"/>
    <mergeCell ref="L179:L185"/>
    <mergeCell ref="G170:G172"/>
    <mergeCell ref="L170:L172"/>
    <mergeCell ref="L159:N163"/>
    <mergeCell ref="M148:N158"/>
    <mergeCell ref="G139:G141"/>
    <mergeCell ref="G132:G138"/>
    <mergeCell ref="L132:L138"/>
    <mergeCell ref="D164:D173"/>
    <mergeCell ref="E132:F142"/>
    <mergeCell ref="M132:N142"/>
    <mergeCell ref="E148:F158"/>
    <mergeCell ref="L155:L157"/>
    <mergeCell ref="L128:N131"/>
    <mergeCell ref="C128:G131"/>
    <mergeCell ref="D105:D113"/>
    <mergeCell ref="M119:N127"/>
    <mergeCell ref="G105:G109"/>
    <mergeCell ref="D119:D127"/>
    <mergeCell ref="C105:C113"/>
    <mergeCell ref="E91:F99"/>
    <mergeCell ref="C2:C7"/>
    <mergeCell ref="D2:D7"/>
    <mergeCell ref="L8:N14"/>
    <mergeCell ref="L96:L97"/>
    <mergeCell ref="C40:C45"/>
    <mergeCell ref="D40:D45"/>
    <mergeCell ref="M91:N99"/>
    <mergeCell ref="L88:N90"/>
    <mergeCell ref="D53:D60"/>
    <mergeCell ref="D91:D99"/>
    <mergeCell ref="C67:C74"/>
    <mergeCell ref="D67:D74"/>
    <mergeCell ref="D79:D87"/>
    <mergeCell ref="E79:F87"/>
    <mergeCell ref="C91:C99"/>
    <mergeCell ref="C79:C87"/>
    <mergeCell ref="L2:L5"/>
    <mergeCell ref="G40:G43"/>
    <mergeCell ref="L84:L85"/>
    <mergeCell ref="M79:N87"/>
    <mergeCell ref="C61:G66"/>
    <mergeCell ref="G44:G45"/>
    <mergeCell ref="L44:L45"/>
    <mergeCell ref="L79:L83"/>
    <mergeCell ref="E1:H1"/>
    <mergeCell ref="L21:N27"/>
    <mergeCell ref="M40:N45"/>
    <mergeCell ref="E2:F7"/>
    <mergeCell ref="E15:F20"/>
    <mergeCell ref="M53:N60"/>
    <mergeCell ref="M2:N7"/>
    <mergeCell ref="M15:N20"/>
    <mergeCell ref="G2:G5"/>
    <mergeCell ref="L1:N1"/>
    <mergeCell ref="L40:L43"/>
    <mergeCell ref="L6:L7"/>
    <mergeCell ref="G6:G7"/>
    <mergeCell ref="D28:D33"/>
    <mergeCell ref="C8:G14"/>
    <mergeCell ref="E40:F45"/>
  </mergeCells>
  <pageMargins left="0.25" right="0.25" top="0.75" bottom="0.75" header="0.3" footer="0.3"/>
  <pageSetup paperSize="9" scale="77" fitToHeight="0" orientation="landscape" horizontalDpi="1200" verticalDpi="1200" r:id="rId1"/>
  <rowBreaks count="5" manualBreakCount="5">
    <brk id="39" max="16383" man="1"/>
    <brk id="78" max="16383" man="1"/>
    <brk id="104" max="13" man="1"/>
    <brk id="142" max="16383" man="1"/>
    <brk id="195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E152"/>
  <sheetViews>
    <sheetView workbookViewId="0">
      <selection sqref="A1:E1"/>
    </sheetView>
  </sheetViews>
  <sheetFormatPr defaultRowHeight="14.4" x14ac:dyDescent="0.3"/>
  <cols>
    <col min="1" max="1" width="11.6640625" style="7" customWidth="1"/>
    <col min="2" max="2" width="14" customWidth="1"/>
    <col min="3" max="3" width="70.5546875" customWidth="1"/>
  </cols>
  <sheetData>
    <row r="1" spans="1:5" ht="16.2" thickBot="1" x14ac:dyDescent="0.35">
      <c r="A1" s="1093" t="s">
        <v>110</v>
      </c>
      <c r="B1" s="1094"/>
      <c r="C1" s="1094"/>
      <c r="D1" s="1094"/>
      <c r="E1" s="1095"/>
    </row>
    <row r="2" spans="1:5" x14ac:dyDescent="0.3">
      <c r="A2" s="1099" t="s">
        <v>797</v>
      </c>
      <c r="B2" s="331" t="s">
        <v>113</v>
      </c>
      <c r="C2" s="332" t="str">
        <f>VLOOKUP(B2,'Весь прайс лист'!$B$4:$E$430,2,FALSE)</f>
        <v>Индуктивный датчик RBA1</v>
      </c>
      <c r="D2" s="333" t="s">
        <v>231</v>
      </c>
      <c r="E2" s="355">
        <f>VLOOKUP(B2,'Весь прайс лист'!$B$1:$E$430,4,FALSE)</f>
        <v>4950</v>
      </c>
    </row>
    <row r="3" spans="1:5" ht="27.6" x14ac:dyDescent="0.3">
      <c r="A3" s="1100"/>
      <c r="B3" s="334" t="s">
        <v>12</v>
      </c>
      <c r="C3" s="335" t="str">
        <f>VLOOKUP(B3,'Весь прайс лист'!$B$4:$E$430,2,FALSE)</f>
        <v>Нейлоновая зубчатая рейка с металлической вставкой модуль M4 25х20х1000 мм, для ворот до 500 кг,  ROA6</v>
      </c>
      <c r="D3" s="336" t="s">
        <v>231</v>
      </c>
      <c r="E3" s="356">
        <f>VLOOKUP(B3,'Весь прайс лист'!$B$1:$E$430,4,FALSE)</f>
        <v>750</v>
      </c>
    </row>
    <row r="4" spans="1:5" ht="27.6" x14ac:dyDescent="0.3">
      <c r="A4" s="1100"/>
      <c r="B4" s="334" t="s">
        <v>562</v>
      </c>
      <c r="C4" s="335" t="str">
        <f>VLOOKUP(B4,'Весь прайс лист'!$B$4:$E$430,2,FALSE)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4" s="336" t="s">
        <v>3</v>
      </c>
      <c r="E4" s="356">
        <f>VLOOKUP(B4,'Весь прайс лист'!$B$1:$E$430,4,FALSE)</f>
        <v>6200</v>
      </c>
    </row>
    <row r="5" spans="1:5" ht="27.6" x14ac:dyDescent="0.3">
      <c r="A5" s="1100"/>
      <c r="B5" s="334" t="s">
        <v>564</v>
      </c>
      <c r="C5" s="335" t="str">
        <f>VLOOKUP(B5,'Весь прайс лист'!$B$4:$E$430,2,FALSE)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5" s="336" t="s">
        <v>3</v>
      </c>
      <c r="E5" s="356">
        <f>VLOOKUP(B5,'Весь прайс лист'!$B$1:$E$430,4,FALSE)</f>
        <v>28600</v>
      </c>
    </row>
    <row r="6" spans="1:5" ht="27.6" x14ac:dyDescent="0.3">
      <c r="A6" s="1100"/>
      <c r="B6" s="334" t="s">
        <v>566</v>
      </c>
      <c r="C6" s="335" t="str">
        <f>VLOOKUP(B6,'Весь прайс лист'!$B$4:$E$430,2,FALSE)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6" s="336" t="s">
        <v>3</v>
      </c>
      <c r="E6" s="356">
        <f>VLOOKUP(B6,'Весь прайс лист'!$B$1:$E$430,4,FALSE)</f>
        <v>55150</v>
      </c>
    </row>
    <row r="7" spans="1:5" x14ac:dyDescent="0.3">
      <c r="A7" s="1100"/>
      <c r="B7" s="334" t="s">
        <v>13</v>
      </c>
      <c r="C7" s="335" t="str">
        <f>VLOOKUP(B7,'Весь прайс лист'!$B$4:$E$430,2,FALSE)</f>
        <v>Оцинкованная зубчатая рейка модуль M4 30х8х1000 мм, ROA8</v>
      </c>
      <c r="D7" s="336" t="s">
        <v>231</v>
      </c>
      <c r="E7" s="356">
        <f>VLOOKUP(B7,'Весь прайс лист'!$B$1:$E$430,4,FALSE)</f>
        <v>750</v>
      </c>
    </row>
    <row r="8" spans="1:5" ht="27.6" x14ac:dyDescent="0.3">
      <c r="A8" s="1100"/>
      <c r="B8" s="334" t="s">
        <v>569</v>
      </c>
      <c r="C8" s="335" t="str">
        <f>VLOOKUP(B8,'Весь прайс лист'!$B$4:$E$430,2,FALSE)</f>
        <v xml:space="preserve">Комплект ROA8kit10. Состав комплекта: Оцинкованная зубчатая рейка 30х8х1000 мм ROA8 - 10 шт; </v>
      </c>
      <c r="D8" s="336" t="s">
        <v>3</v>
      </c>
      <c r="E8" s="356">
        <f>VLOOKUP(B8,'Весь прайс лист'!$B$1:$E$430,4,FALSE)</f>
        <v>6600</v>
      </c>
    </row>
    <row r="9" spans="1:5" ht="27.6" x14ac:dyDescent="0.3">
      <c r="A9" s="1100"/>
      <c r="B9" s="334" t="s">
        <v>571</v>
      </c>
      <c r="C9" s="335" t="str">
        <f>VLOOKUP(B9,'Весь прайс лист'!$B$4:$E$430,2,FALSE)</f>
        <v xml:space="preserve">Комплект ROA8kit50. Состав комплекта: Оцинкованная зубчатая рейка 30х8х1000 мм ROA8 - 50 шт; </v>
      </c>
      <c r="D9" s="336" t="s">
        <v>3</v>
      </c>
      <c r="E9" s="356">
        <f>VLOOKUP(B9,'Весь прайс лист'!$B$1:$E$430,4,FALSE)</f>
        <v>31000</v>
      </c>
    </row>
    <row r="10" spans="1:5" x14ac:dyDescent="0.3">
      <c r="A10" s="1100"/>
      <c r="B10" s="334" t="s">
        <v>108</v>
      </c>
      <c r="C10" s="335" t="str">
        <f>VLOOKUP(B10,'Весь прайс лист'!$B$4:$E$430,2,FALSE)</f>
        <v>Оцинкованная зубчатая рейка, модуль M6 ROA81</v>
      </c>
      <c r="D10" s="336" t="s">
        <v>231</v>
      </c>
      <c r="E10" s="356">
        <f>VLOOKUP(B10,'Весь прайс лист'!$B$1:$E$430,4,FALSE)</f>
        <v>4050</v>
      </c>
    </row>
    <row r="11" spans="1:5" ht="15" thickBot="1" x14ac:dyDescent="0.35">
      <c r="A11" s="1101"/>
      <c r="B11" s="337" t="s">
        <v>112</v>
      </c>
      <c r="C11" s="338" t="str">
        <f>VLOOKUP(B11,'Весь прайс лист'!$B$4:$E$430,2,FALSE)</f>
        <v>12-ти зубчатый венец M6 RUA12</v>
      </c>
      <c r="D11" s="339" t="s">
        <v>231</v>
      </c>
      <c r="E11" s="357">
        <f>VLOOKUP(B11,'Весь прайс лист'!$B$1:$E$430,4,FALSE)</f>
        <v>3000</v>
      </c>
    </row>
    <row r="12" spans="1:5" ht="15" customHeight="1" x14ac:dyDescent="0.3">
      <c r="A12" s="1097" t="s">
        <v>796</v>
      </c>
      <c r="B12" s="352" t="s">
        <v>141</v>
      </c>
      <c r="C12" s="353" t="str">
        <f>VLOOKUP(B12,'Весь прайс лист'!$B$4:$E$430,2,FALSE)</f>
        <v>Механизм открывания ворот на 360 градусов BMA1</v>
      </c>
      <c r="D12" s="354" t="s">
        <v>231</v>
      </c>
      <c r="E12" s="362">
        <f>VLOOKUP(B12,'Весь прайс лист'!$B$1:$E$430,4,FALSE)</f>
        <v>10950</v>
      </c>
    </row>
    <row r="13" spans="1:5" x14ac:dyDescent="0.3">
      <c r="A13" s="1097"/>
      <c r="B13" s="340" t="s">
        <v>135</v>
      </c>
      <c r="C13" s="341" t="str">
        <f>VLOOKUP(B13,'Весь прайс лист'!$B$4:$E$430,2,FALSE)</f>
        <v>Фундаментная коробка BMBOX</v>
      </c>
      <c r="D13" s="342" t="s">
        <v>231</v>
      </c>
      <c r="E13" s="363">
        <f>VLOOKUP(B13,'Весь прайс лист'!$B$1:$E$430,4,FALSE)</f>
        <v>31600</v>
      </c>
    </row>
    <row r="14" spans="1:5" x14ac:dyDescent="0.3">
      <c r="A14" s="1097"/>
      <c r="B14" s="340" t="s">
        <v>143</v>
      </c>
      <c r="C14" s="341" t="str">
        <f>VLOOKUP(B14,'Весь прайс лист'!$B$4:$E$430,2,FALSE)</f>
        <v>Устройство для разблокировки HYA11</v>
      </c>
      <c r="D14" s="342" t="s">
        <v>231</v>
      </c>
      <c r="E14" s="363">
        <f>VLOOKUP(B14,'Весь прайс лист'!$B$1:$E$430,4,FALSE)</f>
        <v>2450</v>
      </c>
    </row>
    <row r="15" spans="1:5" x14ac:dyDescent="0.3">
      <c r="A15" s="1097"/>
      <c r="B15" s="340" t="s">
        <v>145</v>
      </c>
      <c r="C15" s="341" t="str">
        <f>VLOOKUP(B15,'Весь прайс лист'!$B$4:$E$430,2,FALSE)</f>
        <v>Рычаг-удлинитель HYA12</v>
      </c>
      <c r="D15" s="342" t="s">
        <v>231</v>
      </c>
      <c r="E15" s="363">
        <f>VLOOKUP(B15,'Весь прайс лист'!$B$1:$E$430,4,FALSE)</f>
        <v>7900</v>
      </c>
    </row>
    <row r="16" spans="1:5" x14ac:dyDescent="0.3">
      <c r="A16" s="1097"/>
      <c r="B16" s="340" t="s">
        <v>147</v>
      </c>
      <c r="C16" s="341" t="str">
        <f>VLOOKUP(B16,'Весь прайс лист'!$B$4:$E$430,2,FALSE)</f>
        <v>Механизм открывания ворот на 360 градусов MEA1</v>
      </c>
      <c r="D16" s="342" t="s">
        <v>231</v>
      </c>
      <c r="E16" s="363">
        <f>VLOOKUP(B16,'Весь прайс лист'!$B$1:$E$430,4,FALSE)</f>
        <v>9900</v>
      </c>
    </row>
    <row r="17" spans="1:5" x14ac:dyDescent="0.3">
      <c r="A17" s="1097"/>
      <c r="B17" s="340" t="s">
        <v>149</v>
      </c>
      <c r="C17" s="341" t="str">
        <f>VLOOKUP(B17,'Весь прайс лист'!$B$4:$E$430,2,FALSE)</f>
        <v>Механизм разблокировки MEA2</v>
      </c>
      <c r="D17" s="342" t="s">
        <v>231</v>
      </c>
      <c r="E17" s="363">
        <f>VLOOKUP(B17,'Весь прайс лист'!$B$1:$E$430,4,FALSE)</f>
        <v>6700</v>
      </c>
    </row>
    <row r="18" spans="1:5" x14ac:dyDescent="0.3">
      <c r="A18" s="1097"/>
      <c r="B18" s="340" t="s">
        <v>151</v>
      </c>
      <c r="C18" s="341" t="str">
        <f>VLOOKUP(B18,'Весь прайс лист'!$B$4:$E$430,2,FALSE)</f>
        <v>Механизм разблокировки MEA3</v>
      </c>
      <c r="D18" s="342" t="s">
        <v>231</v>
      </c>
      <c r="E18" s="363">
        <f>VLOOKUP(B18,'Весь прайс лист'!$B$1:$E$430,4,FALSE)</f>
        <v>5850</v>
      </c>
    </row>
    <row r="19" spans="1:5" x14ac:dyDescent="0.3">
      <c r="A19" s="1097"/>
      <c r="B19" s="340" t="s">
        <v>153</v>
      </c>
      <c r="C19" s="341" t="str">
        <f>VLOOKUP(B19,'Весь прайс лист'!$B$4:$E$430,2,FALSE)</f>
        <v>Рычаг для механизма MEA3 MEA5</v>
      </c>
      <c r="D19" s="342" t="s">
        <v>231</v>
      </c>
      <c r="E19" s="363">
        <f>VLOOKUP(B19,'Весь прайс лист'!$B$1:$E$430,4,FALSE)</f>
        <v>2950</v>
      </c>
    </row>
    <row r="20" spans="1:5" x14ac:dyDescent="0.3">
      <c r="A20" s="1097"/>
      <c r="B20" s="340" t="s">
        <v>155</v>
      </c>
      <c r="C20" s="341" t="str">
        <f>VLOOKUP(B20,'Весь прайс лист'!$B$4:$E$430,2,FALSE)</f>
        <v>Скоба концевого выключателя MEA6</v>
      </c>
      <c r="D20" s="342" t="s">
        <v>231</v>
      </c>
      <c r="E20" s="363">
        <f>VLOOKUP(B20,'Весь прайс лист'!$B$1:$E$430,4,FALSE)</f>
        <v>3400</v>
      </c>
    </row>
    <row r="21" spans="1:5" x14ac:dyDescent="0.3">
      <c r="A21" s="1097"/>
      <c r="B21" s="340" t="s">
        <v>131</v>
      </c>
      <c r="C21" s="341" t="str">
        <f>VLOOKUP(B21,'Весь прайс лист'!$B$4:$E$430,2,FALSE)</f>
        <v>Фундаментная коробка с катафорезным покрытием MECF</v>
      </c>
      <c r="D21" s="342" t="s">
        <v>231</v>
      </c>
      <c r="E21" s="363">
        <f>VLOOKUP(B21,'Весь прайс лист'!$B$1:$E$430,4,FALSE)</f>
        <v>13200</v>
      </c>
    </row>
    <row r="22" spans="1:5" x14ac:dyDescent="0.3">
      <c r="A22" s="1097"/>
      <c r="B22" s="340" t="s">
        <v>158</v>
      </c>
      <c r="C22" s="341" t="str">
        <f>VLOOKUP(B22,'Весь прайс лист'!$B$4:$E$430,2,FALSE)</f>
        <v>Фундаментная коробка из нержавеющей стали MECX</v>
      </c>
      <c r="D22" s="342" t="s">
        <v>231</v>
      </c>
      <c r="E22" s="363">
        <f>VLOOKUP(B22,'Весь прайс лист'!$B$1:$E$430,4,FALSE)</f>
        <v>23850</v>
      </c>
    </row>
    <row r="23" spans="1:5" s="7" customFormat="1" x14ac:dyDescent="0.3">
      <c r="A23" s="1097"/>
      <c r="B23" s="340" t="s">
        <v>164</v>
      </c>
      <c r="C23" s="341" t="str">
        <f>VLOOKUP(B23,'Весь прайс лист'!$B$4:$E$430,2,FALSE)</f>
        <v>Кронштейн монтажный задний PLA6</v>
      </c>
      <c r="D23" s="342" t="s">
        <v>231</v>
      </c>
      <c r="E23" s="363">
        <f>VLOOKUP(B23,'Весь прайс лист'!$B$1:$E$430,4,FALSE)</f>
        <v>900</v>
      </c>
    </row>
    <row r="24" spans="1:5" s="7" customFormat="1" x14ac:dyDescent="0.3">
      <c r="A24" s="1097"/>
      <c r="B24" s="340" t="s">
        <v>166</v>
      </c>
      <c r="C24" s="341" t="str">
        <f>VLOOKUP(B24,'Весь прайс лист'!$B$4:$E$430,2,FALSE)</f>
        <v>Передний регулируемый кронштейн PLA8</v>
      </c>
      <c r="D24" s="342" t="s">
        <v>231</v>
      </c>
      <c r="E24" s="363">
        <f>VLOOKUP(B24,'Весь прайс лист'!$B$1:$E$430,4,FALSE)</f>
        <v>1300</v>
      </c>
    </row>
    <row r="25" spans="1:5" x14ac:dyDescent="0.3">
      <c r="A25" s="1097"/>
      <c r="B25" s="340" t="s">
        <v>14</v>
      </c>
      <c r="C25" s="341" t="str">
        <f>VLOOKUP(B25,'Весь прайс лист'!$B$4:$E$430,2,FALSE)</f>
        <v>Электромеханический замок вертикальный, 12В PLA10</v>
      </c>
      <c r="D25" s="342" t="s">
        <v>231</v>
      </c>
      <c r="E25" s="363">
        <f>VLOOKUP(B25,'Весь прайс лист'!$B$1:$E$430,4,FALSE)</f>
        <v>9300</v>
      </c>
    </row>
    <row r="26" spans="1:5" x14ac:dyDescent="0.3">
      <c r="A26" s="1097"/>
      <c r="B26" s="340" t="s">
        <v>15</v>
      </c>
      <c r="C26" s="341" t="str">
        <f>VLOOKUP(B26,'Весь прайс лист'!$B$4:$E$430,2,FALSE)</f>
        <v>Электромеханический замок горизонтальный, 12В PLA11</v>
      </c>
      <c r="D26" s="342" t="s">
        <v>231</v>
      </c>
      <c r="E26" s="363">
        <f>VLOOKUP(B26,'Весь прайс лист'!$B$1:$E$430,4,FALSE)</f>
        <v>9300</v>
      </c>
    </row>
    <row r="27" spans="1:5" x14ac:dyDescent="0.3">
      <c r="A27" s="1097"/>
      <c r="B27" s="340" t="s">
        <v>16</v>
      </c>
      <c r="C27" s="341" t="str">
        <f>VLOOKUP(B27,'Весь прайс лист'!$B$4:$E$430,2,FALSE)</f>
        <v>Упоры механические крайних положений WINGO/TOONA PLA13</v>
      </c>
      <c r="D27" s="342" t="s">
        <v>231</v>
      </c>
      <c r="E27" s="363">
        <f>VLOOKUP(B27,'Весь прайс лист'!$B$1:$E$430,4,FALSE)</f>
        <v>1500</v>
      </c>
    </row>
    <row r="28" spans="1:5" x14ac:dyDescent="0.3">
      <c r="A28" s="1097"/>
      <c r="B28" s="340" t="s">
        <v>160</v>
      </c>
      <c r="C28" s="341" t="str">
        <f>VLOOKUP(B28,'Весь прайс лист'!$B$4:$E$430,2,FALSE)</f>
        <v>Задний регулируемый кронштейн PLA14</v>
      </c>
      <c r="D28" s="342" t="s">
        <v>231</v>
      </c>
      <c r="E28" s="363">
        <f>VLOOKUP(B28,'Весь прайс лист'!$B$1:$E$430,4,FALSE)</f>
        <v>2100</v>
      </c>
    </row>
    <row r="29" spans="1:5" x14ac:dyDescent="0.3">
      <c r="A29" s="1097"/>
      <c r="B29" s="340" t="s">
        <v>162</v>
      </c>
      <c r="C29" s="341" t="str">
        <f>VLOOKUP(B29,'Весь прайс лист'!$B$4:$E$430,2,FALSE)</f>
        <v>Передний регулируемый кронштейн PLA15</v>
      </c>
      <c r="D29" s="342" t="s">
        <v>231</v>
      </c>
      <c r="E29" s="363">
        <f>VLOOKUP(B29,'Весь прайс лист'!$B$1:$E$430,4,FALSE)</f>
        <v>2100</v>
      </c>
    </row>
    <row r="30" spans="1:5" s="7" customFormat="1" ht="15" thickBot="1" x14ac:dyDescent="0.35">
      <c r="A30" s="1097"/>
      <c r="B30" s="340" t="s">
        <v>875</v>
      </c>
      <c r="C30" s="341" t="str">
        <f>VLOOKUP(B30,'Весь прайс лист'!$B$4:$E$430,2,FALSE)</f>
        <v>регулируемый кронштейн PLA16</v>
      </c>
      <c r="D30" s="342" t="s">
        <v>231</v>
      </c>
      <c r="E30" s="363">
        <f>VLOOKUP(B30,'Весь прайс лист'!$B$1:$E$430,4,FALSE)</f>
        <v>2500</v>
      </c>
    </row>
    <row r="31" spans="1:5" ht="15" customHeight="1" x14ac:dyDescent="0.3">
      <c r="A31" s="1099" t="s">
        <v>290</v>
      </c>
      <c r="B31" s="331" t="s">
        <v>280</v>
      </c>
      <c r="C31" s="332" t="str">
        <f>VLOOKUP(B31,'Весь прайс лист'!$B$4:$E$430,2,FALSE)</f>
        <v>Вал с 18-зубчатой шестерней CRA1</v>
      </c>
      <c r="D31" s="333" t="s">
        <v>231</v>
      </c>
      <c r="E31" s="355">
        <f>VLOOKUP(B31,'Весь прайс лист'!$B$1:$E$430,4,FALSE)</f>
        <v>3500</v>
      </c>
    </row>
    <row r="32" spans="1:5" x14ac:dyDescent="0.3">
      <c r="A32" s="1100"/>
      <c r="B32" s="334" t="s">
        <v>281</v>
      </c>
      <c r="C32" s="335" t="str">
        <f>VLOOKUP(B32,'Весь прайс лист'!$B$4:$E$430,2,FALSE)</f>
        <v>Муфта для цепи CRA2</v>
      </c>
      <c r="D32" s="336" t="s">
        <v>231</v>
      </c>
      <c r="E32" s="356">
        <f>VLOOKUP(B32,'Весь прайс лист'!$B$1:$E$430,4,FALSE)</f>
        <v>250</v>
      </c>
    </row>
    <row r="33" spans="1:5" x14ac:dyDescent="0.3">
      <c r="A33" s="1100"/>
      <c r="B33" s="334" t="s">
        <v>282</v>
      </c>
      <c r="C33" s="335" t="str">
        <f>VLOOKUP(B33,'Весь прайс лист'!$B$4:$E$430,2,FALSE)</f>
        <v>Цепь 1/2'' с муфтой, 1000мм CRA3</v>
      </c>
      <c r="D33" s="336" t="s">
        <v>231</v>
      </c>
      <c r="E33" s="356">
        <f>VLOOKUP(B33,'Весь прайс лист'!$B$1:$E$430,4,FALSE)</f>
        <v>1250</v>
      </c>
    </row>
    <row r="34" spans="1:5" x14ac:dyDescent="0.3">
      <c r="A34" s="1100"/>
      <c r="B34" s="334" t="s">
        <v>283</v>
      </c>
      <c r="C34" s="335" t="str">
        <f>VLOOKUP(B34,'Весь прайс лист'!$B$4:$E$430,2,FALSE)</f>
        <v>Цепь 1/2'' с муфтой, 5000мм CRA4</v>
      </c>
      <c r="D34" s="336" t="s">
        <v>231</v>
      </c>
      <c r="E34" s="356">
        <f>VLOOKUP(B34,'Весь прайс лист'!$B$1:$E$430,4,FALSE)</f>
        <v>6050</v>
      </c>
    </row>
    <row r="35" spans="1:5" x14ac:dyDescent="0.3">
      <c r="A35" s="1100"/>
      <c r="B35" s="334" t="s">
        <v>284</v>
      </c>
      <c r="C35" s="335" t="str">
        <f>VLOOKUP(B35,'Весь прайс лист'!$B$4:$E$430,2,FALSE)</f>
        <v>Устройство натяжения цепи CRA5</v>
      </c>
      <c r="D35" s="336" t="s">
        <v>231</v>
      </c>
      <c r="E35" s="356">
        <f>VLOOKUP(B35,'Весь прайс лист'!$B$1:$E$430,4,FALSE)</f>
        <v>9550</v>
      </c>
    </row>
    <row r="36" spans="1:5" x14ac:dyDescent="0.3">
      <c r="A36" s="1100"/>
      <c r="B36" s="334" t="s">
        <v>285</v>
      </c>
      <c r="C36" s="335" t="str">
        <f>VLOOKUP(B36,'Весь прайс лист'!$B$4:$E$430,2,FALSE)</f>
        <v>Шестерня 36-зубчатая CRA6</v>
      </c>
      <c r="D36" s="336" t="s">
        <v>231</v>
      </c>
      <c r="E36" s="356">
        <f>VLOOKUP(B36,'Весь прайс лист'!$B$1:$E$430,4,FALSE)</f>
        <v>3700</v>
      </c>
    </row>
    <row r="37" spans="1:5" x14ac:dyDescent="0.3">
      <c r="A37" s="1100"/>
      <c r="B37" s="334" t="s">
        <v>286</v>
      </c>
      <c r="C37" s="335" t="str">
        <f>VLOOKUP(B37,'Весь прайс лист'!$B$4:$E$430,2,FALSE)</f>
        <v>Шестерня 18-зубчатая CRA7</v>
      </c>
      <c r="D37" s="336" t="s">
        <v>231</v>
      </c>
      <c r="E37" s="356">
        <f>VLOOKUP(B37,'Весь прайс лист'!$B$1:$E$430,4,FALSE)</f>
        <v>2300</v>
      </c>
    </row>
    <row r="38" spans="1:5" x14ac:dyDescent="0.3">
      <c r="A38" s="1100"/>
      <c r="B38" s="334" t="s">
        <v>287</v>
      </c>
      <c r="C38" s="335" t="str">
        <f>VLOOKUP(B38,'Весь прайс лист'!$B$4:$E$430,2,FALSE)</f>
        <v>Кронштейн крепления CRA8</v>
      </c>
      <c r="D38" s="336" t="s">
        <v>231</v>
      </c>
      <c r="E38" s="356">
        <f>VLOOKUP(B38,'Весь прайс лист'!$B$1:$E$430,4,FALSE)</f>
        <v>3150</v>
      </c>
    </row>
    <row r="39" spans="1:5" x14ac:dyDescent="0.3">
      <c r="A39" s="1100"/>
      <c r="B39" s="334" t="s">
        <v>288</v>
      </c>
      <c r="C39" s="335" t="str">
        <f>VLOOKUP(B39,'Весь прайс лист'!$B$4:$E$430,2,FALSE)</f>
        <v>Адаптер для вала CRA9</v>
      </c>
      <c r="D39" s="336" t="s">
        <v>231</v>
      </c>
      <c r="E39" s="356">
        <f>VLOOKUP(B39,'Весь прайс лист'!$B$1:$E$430,4,FALSE)</f>
        <v>5100</v>
      </c>
    </row>
    <row r="40" spans="1:5" x14ac:dyDescent="0.3">
      <c r="A40" s="1100"/>
      <c r="B40" s="334" t="s">
        <v>264</v>
      </c>
      <c r="C40" s="335" t="str">
        <f>VLOOKUP(B40,'Весь прайс лист'!$B$4:$E$430,2,FALSE)</f>
        <v>Комплект для разблокировки тросом MU</v>
      </c>
      <c r="D40" s="336" t="s">
        <v>231</v>
      </c>
      <c r="E40" s="356">
        <f>VLOOKUP(B40,'Весь прайс лист'!$B$1:$E$430,4,FALSE)</f>
        <v>1650</v>
      </c>
    </row>
    <row r="41" spans="1:5" x14ac:dyDescent="0.3">
      <c r="A41" s="1100"/>
      <c r="B41" s="334" t="s">
        <v>265</v>
      </c>
      <c r="C41" s="335" t="str">
        <f>VLOOKUP(B41,'Весь прайс лист'!$B$4:$E$430,2,FALSE)</f>
        <v>Удлинитель приводной рейки для SHEL SH1</v>
      </c>
      <c r="D41" s="336" t="s">
        <v>231</v>
      </c>
      <c r="E41" s="356">
        <f>VLOOKUP(B41,'Весь прайс лист'!$B$1:$E$430,4,FALSE)</f>
        <v>2950</v>
      </c>
    </row>
    <row r="42" spans="1:5" x14ac:dyDescent="0.3">
      <c r="A42" s="1100"/>
      <c r="B42" s="334" t="s">
        <v>268</v>
      </c>
      <c r="C42" s="335" t="str">
        <f>VLOOKUP(B42,'Весь прайс лист'!$B$4:$E$430,2,FALSE)</f>
        <v>Рейка приводная SPIN, 3000мм SNA30</v>
      </c>
      <c r="D42" s="336" t="s">
        <v>231</v>
      </c>
      <c r="E42" s="356">
        <f>VLOOKUP(B42,'Весь прайс лист'!$B$1:$E$430,4,FALSE)</f>
        <v>9050</v>
      </c>
    </row>
    <row r="43" spans="1:5" x14ac:dyDescent="0.3">
      <c r="A43" s="1100"/>
      <c r="B43" s="334" t="s">
        <v>271</v>
      </c>
      <c r="C43" s="335" t="str">
        <f>VLOOKUP(B43,'Весь прайс лист'!$B$4:$E$430,2,FALSE)</f>
        <v>Рейка приводная SPIN, 4000мм SNA6</v>
      </c>
      <c r="D43" s="336" t="s">
        <v>231</v>
      </c>
      <c r="E43" s="356">
        <f>VLOOKUP(B43,'Весь прайс лист'!$B$1:$E$430,4,FALSE)</f>
        <v>10700</v>
      </c>
    </row>
    <row r="44" spans="1:5" x14ac:dyDescent="0.3">
      <c r="A44" s="1100"/>
      <c r="B44" s="457" t="s">
        <v>269</v>
      </c>
      <c r="C44" s="336" t="str">
        <f>VLOOKUP(B44,'Весь прайс лист'!$B$4:$E$430,2,FALSE)</f>
        <v>Комплект для разблокировки тросом SPA2</v>
      </c>
      <c r="D44" s="336" t="s">
        <v>231</v>
      </c>
      <c r="E44" s="356">
        <f>VLOOKUP(B44,'Весь прайс лист'!$B$1:$E$430,4,FALSE)</f>
        <v>1600</v>
      </c>
    </row>
    <row r="45" spans="1:5" s="7" customFormat="1" ht="27.6" x14ac:dyDescent="0.3">
      <c r="A45" s="1100"/>
      <c r="B45" s="457" t="s">
        <v>896</v>
      </c>
      <c r="C45" s="336" t="str">
        <f>VLOOKUP(B45,'Весь прайс лист'!$B$4:$E$430,2,FALSE)</f>
        <v>Оптические сенсоры безопасности для установки в демпфер нижней панели ворот (с кабелем длиной 10,5 м)</v>
      </c>
      <c r="D45" s="336" t="s">
        <v>231</v>
      </c>
      <c r="E45" s="356">
        <f>VLOOKUP(B45,'Весь прайс лист'!$B$1:$E$430,4,FALSE)</f>
        <v>7000</v>
      </c>
    </row>
    <row r="46" spans="1:5" s="7" customFormat="1" x14ac:dyDescent="0.3">
      <c r="A46" s="1100"/>
      <c r="B46" s="457" t="s">
        <v>897</v>
      </c>
      <c r="C46" s="336" t="str">
        <f>VLOOKUP(B46,'Весь прайс лист'!$B$4:$E$430,2,FALSE)</f>
        <v>Кабель спиральный 5 x 0,5 мм2, 0,8 м, растягивающийся до 5 м</v>
      </c>
      <c r="D46" s="336" t="s">
        <v>231</v>
      </c>
      <c r="E46" s="356">
        <f>VLOOKUP(B46,'Весь прайс лист'!$B$1:$E$430,4,FALSE)</f>
        <v>5100</v>
      </c>
    </row>
    <row r="47" spans="1:5" s="7" customFormat="1" ht="41.4" x14ac:dyDescent="0.3">
      <c r="A47" s="1100"/>
      <c r="B47" s="457" t="s">
        <v>899</v>
      </c>
      <c r="C47" s="336" t="str">
        <f>VLOOKUP(B47,'Весь прайс лист'!$B$4:$E$430,2,FALSE)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7" s="336" t="s">
        <v>231</v>
      </c>
      <c r="E47" s="356">
        <f>VLOOKUP(B47,'Весь прайс лист'!$B$1:$E$430,4,FALSE)</f>
        <v>2700</v>
      </c>
    </row>
    <row r="48" spans="1:5" s="7" customFormat="1" ht="27.6" x14ac:dyDescent="0.3">
      <c r="A48" s="1100"/>
      <c r="B48" s="457" t="s">
        <v>870</v>
      </c>
      <c r="C48" s="336" t="str">
        <f>VLOOKUP(B48,'Весь прайс лист'!$B$4:$E$430,2,FALSE)</f>
        <v>Блок управления D-PRO Action для  трехфазного двигателя привода 400 В , 2,2 кВт, IP65</v>
      </c>
      <c r="D48" s="336" t="s">
        <v>231</v>
      </c>
      <c r="E48" s="356">
        <f>VLOOKUP(B48,'Весь прайс лист'!$B$1:$E$430,4,FALSE)</f>
        <v>12850</v>
      </c>
    </row>
    <row r="49" spans="1:5" s="7" customFormat="1" ht="27.6" x14ac:dyDescent="0.3">
      <c r="A49" s="1100"/>
      <c r="B49" s="457" t="s">
        <v>873</v>
      </c>
      <c r="C49" s="336" t="str">
        <f>VLOOKUP(B49,'Весь прайс лист'!$B$4:$E$430,2,FALSE)</f>
        <v>Блок управления D-PRO Automatic для однофазного двигателя привода 230 В, 2,2 кВт, IP65</v>
      </c>
      <c r="D49" s="336" t="s">
        <v>231</v>
      </c>
      <c r="E49" s="356">
        <f>VLOOKUP(B49,'Весь прайс лист'!$B$1:$E$430,4,FALSE)</f>
        <v>22250</v>
      </c>
    </row>
    <row r="50" spans="1:5" s="7" customFormat="1" ht="27.6" x14ac:dyDescent="0.3">
      <c r="A50" s="1100"/>
      <c r="B50" s="457" t="s">
        <v>874</v>
      </c>
      <c r="C50" s="336" t="str">
        <f>VLOOKUP(B50,'Весь прайс лист'!$B$4:$E$430,2,FALSE)</f>
        <v>Блок управления D-PRO Automatic для трехфазного двигателя привода 400 В, 2,2 кВт, IP65</v>
      </c>
      <c r="D50" s="336" t="s">
        <v>231</v>
      </c>
      <c r="E50" s="356">
        <f>VLOOKUP(B50,'Весь прайс лист'!$B$1:$E$430,4,FALSE)</f>
        <v>21550</v>
      </c>
    </row>
    <row r="51" spans="1:5" s="7" customFormat="1" ht="15" thickBot="1" x14ac:dyDescent="0.35">
      <c r="A51" s="1101"/>
      <c r="B51" s="458" t="s">
        <v>866</v>
      </c>
      <c r="C51" s="339" t="e">
        <f>VLOOKUP(B51,'Весь прайс лист'!$B$4:$E$430,2,FALSE)</f>
        <v>#N/A</v>
      </c>
      <c r="D51" s="339" t="s">
        <v>231</v>
      </c>
      <c r="E51" s="357" t="e">
        <f>VLOOKUP(B51,'Весь прайс лист'!$B$1:$E$430,4,FALSE)</f>
        <v>#N/A</v>
      </c>
    </row>
    <row r="52" spans="1:5" ht="15" customHeight="1" x14ac:dyDescent="0.3">
      <c r="A52" s="1096" t="s">
        <v>261</v>
      </c>
      <c r="B52" s="453" t="s">
        <v>597</v>
      </c>
      <c r="C52" s="454" t="str">
        <f>VLOOKUP(B52,'Весь прайс лист'!$B$4:$E$430,2,FALSE)</f>
        <v>Рейка шлагбаумная 69x92x6200мм XBA-6RU</v>
      </c>
      <c r="D52" s="455" t="s">
        <v>231</v>
      </c>
      <c r="E52" s="456">
        <f>VLOOKUP(B52,'Весь прайс лист'!$B$1:$E$430,4,FALSE)</f>
        <v>11950</v>
      </c>
    </row>
    <row r="53" spans="1:5" x14ac:dyDescent="0.3">
      <c r="A53" s="1097"/>
      <c r="B53" s="340" t="s">
        <v>599</v>
      </c>
      <c r="C53" s="341" t="str">
        <f>VLOOKUP(B53,'Весь прайс лист'!$B$4:$E$430,2,FALSE)</f>
        <v>Рейка шлагбаумная 69x92x3200мм XBA15-3RU</v>
      </c>
      <c r="D53" s="342" t="s">
        <v>231</v>
      </c>
      <c r="E53" s="363">
        <f>VLOOKUP(B53,'Весь прайс лист'!$B$1:$E$430,4,FALSE)</f>
        <v>7450</v>
      </c>
    </row>
    <row r="54" spans="1:5" x14ac:dyDescent="0.3">
      <c r="A54" s="1097"/>
      <c r="B54" s="340" t="s">
        <v>601</v>
      </c>
      <c r="C54" s="341" t="str">
        <f>VLOOKUP(B54,'Весь прайс лист'!$B$4:$E$430,2,FALSE)</f>
        <v>Рейка шлагбаумная 69x92x4200мм XBA14-4RU</v>
      </c>
      <c r="D54" s="342" t="s">
        <v>231</v>
      </c>
      <c r="E54" s="363">
        <f>VLOOKUP(B54,'Весь прайс лист'!$B$1:$E$430,4,FALSE)</f>
        <v>8800</v>
      </c>
    </row>
    <row r="55" spans="1:5" x14ac:dyDescent="0.3">
      <c r="A55" s="1097"/>
      <c r="B55" s="340" t="s">
        <v>602</v>
      </c>
      <c r="C55" s="341" t="str">
        <f>VLOOKUP(B55,'Весь прайс лист'!$B$4:$E$430,2,FALSE)</f>
        <v>Рейка шлагбаумная 69x92x5200мм XBA5-5RU</v>
      </c>
      <c r="D55" s="342" t="s">
        <v>231</v>
      </c>
      <c r="E55" s="363">
        <f>VLOOKUP(B55,'Весь прайс лист'!$B$1:$E$430,4,FALSE)</f>
        <v>11100</v>
      </c>
    </row>
    <row r="56" spans="1:5" x14ac:dyDescent="0.3">
      <c r="A56" s="1097"/>
      <c r="B56" s="340" t="s">
        <v>604</v>
      </c>
      <c r="C56" s="341" t="str">
        <f>VLOOKUP(B56,'Весь прайс лист'!$B$4:$E$430,2,FALSE)</f>
        <v>Рейка шлагбаумная 45x58x4200мм XBA19-4RU</v>
      </c>
      <c r="D56" s="342" t="s">
        <v>231</v>
      </c>
      <c r="E56" s="363">
        <f>VLOOKUP(B56,'Весь прайс лист'!$B$1:$E$430,4,FALSE)</f>
        <v>5800</v>
      </c>
    </row>
    <row r="57" spans="1:5" x14ac:dyDescent="0.3">
      <c r="A57" s="1097"/>
      <c r="B57" s="340" t="s">
        <v>506</v>
      </c>
      <c r="C57" s="341" t="str">
        <f>VLOOKUP(B57,'Весь прайс лист'!$B$4:$E$430,2,FALSE)</f>
        <v>Рейка шлагбаумная 45x58x5200мм XBA19-5RU</v>
      </c>
      <c r="D57" s="342" t="s">
        <v>231</v>
      </c>
      <c r="E57" s="363">
        <f>VLOOKUP(B57,'Весь прайс лист'!$B$1:$E$430,4,FALSE)</f>
        <v>6850</v>
      </c>
    </row>
    <row r="58" spans="1:5" x14ac:dyDescent="0.3">
      <c r="A58" s="1097"/>
      <c r="B58" s="340" t="s">
        <v>74</v>
      </c>
      <c r="C58" s="341" t="str">
        <f>VLOOKUP(B58,'Весь прайс лист'!$B$4:$E$430,2,FALSE)</f>
        <v>Соединитель для стрел XBA9</v>
      </c>
      <c r="D58" s="342" t="s">
        <v>231</v>
      </c>
      <c r="E58" s="363">
        <f>VLOOKUP(B58,'Весь прайс лист'!$B$1:$E$430,4,FALSE)</f>
        <v>3250</v>
      </c>
    </row>
    <row r="59" spans="1:5" x14ac:dyDescent="0.3">
      <c r="A59" s="1097"/>
      <c r="B59" s="340" t="s">
        <v>211</v>
      </c>
      <c r="C59" s="341" t="str">
        <f>VLOOKUP(B59,'Весь прайс лист'!$B$4:$E$430,2,FALSE)</f>
        <v>Кронштейн для аварийной разблокировки стрелы WIA10</v>
      </c>
      <c r="D59" s="342" t="s">
        <v>231</v>
      </c>
      <c r="E59" s="363">
        <f>VLOOKUP(B59,'Весь прайс лист'!$B$1:$E$430,4,FALSE)</f>
        <v>6550</v>
      </c>
    </row>
    <row r="60" spans="1:5" x14ac:dyDescent="0.3">
      <c r="A60" s="1097"/>
      <c r="B60" s="340" t="s">
        <v>213</v>
      </c>
      <c r="C60" s="341" t="str">
        <f>VLOOKUP(B60,'Весь прайс лист'!$B$4:$E$430,2,FALSE)</f>
        <v>Кронштейн для складывания стрелы WIA11</v>
      </c>
      <c r="D60" s="342" t="s">
        <v>231</v>
      </c>
      <c r="E60" s="363">
        <f>VLOOKUP(B60,'Весь прайс лист'!$B$1:$E$430,4,FALSE)</f>
        <v>9900</v>
      </c>
    </row>
    <row r="61" spans="1:5" x14ac:dyDescent="0.3">
      <c r="A61" s="1097"/>
      <c r="B61" s="340" t="s">
        <v>215</v>
      </c>
      <c r="C61" s="341" t="str">
        <f>VLOOKUP(B61,'Весь прайс лист'!$B$4:$E$430,2,FALSE)</f>
        <v>Кронштейн для аварийной разблокировки стрелы XBA10</v>
      </c>
      <c r="D61" s="342" t="s">
        <v>231</v>
      </c>
      <c r="E61" s="363">
        <f>VLOOKUP(B61,'Весь прайс лист'!$B$1:$E$430,4,FALSE)</f>
        <v>11650</v>
      </c>
    </row>
    <row r="62" spans="1:5" x14ac:dyDescent="0.3">
      <c r="A62" s="1097"/>
      <c r="B62" s="340" t="s">
        <v>217</v>
      </c>
      <c r="C62" s="341" t="str">
        <f>VLOOKUP(B62,'Весь прайс лист'!$B$4:$E$430,2,FALSE)</f>
        <v>Кронштейн для складывания стрелы XBA11</v>
      </c>
      <c r="D62" s="342" t="s">
        <v>231</v>
      </c>
      <c r="E62" s="363">
        <f>VLOOKUP(B62,'Весь прайс лист'!$B$1:$E$430,4,FALSE)</f>
        <v>14500</v>
      </c>
    </row>
    <row r="63" spans="1:5" x14ac:dyDescent="0.3">
      <c r="A63" s="1097"/>
      <c r="B63" s="340" t="s">
        <v>17</v>
      </c>
      <c r="C63" s="341" t="str">
        <f>VLOOKUP(B63,'Весь прайс лист'!$B$4:$E$430,2,FALSE)</f>
        <v>Демпфер XBA13</v>
      </c>
      <c r="D63" s="342" t="s">
        <v>231</v>
      </c>
      <c r="E63" s="363">
        <f>VLOOKUP(B63,'Весь прайс лист'!$B$1:$E$430,4,FALSE)</f>
        <v>4300</v>
      </c>
    </row>
    <row r="64" spans="1:5" x14ac:dyDescent="0.3">
      <c r="A64" s="1097"/>
      <c r="B64" s="340" t="s">
        <v>199</v>
      </c>
      <c r="C64" s="341" t="str">
        <f>VLOOKUP(B64,'Весь прайс лист'!$B$4:$E$430,2,FALSE)</f>
        <v>Анкерная пластина с крепежом для WIDES/WIDEM/SBAR SIA1</v>
      </c>
      <c r="D64" s="342" t="s">
        <v>231</v>
      </c>
      <c r="E64" s="363">
        <f>VLOOKUP(B64,'Весь прайс лист'!$B$1:$E$430,4,FALSE)</f>
        <v>4000</v>
      </c>
    </row>
    <row r="65" spans="1:5" x14ac:dyDescent="0.3">
      <c r="A65" s="1097"/>
      <c r="B65" s="340" t="s">
        <v>200</v>
      </c>
      <c r="C65" s="341" t="str">
        <f>VLOOKUP(B65,'Весь прайс лист'!$B$4:$E$430,2,FALSE)</f>
        <v>Анкерная пластина с крепежом для WIDEL SIA2</v>
      </c>
      <c r="D65" s="342" t="s">
        <v>231</v>
      </c>
      <c r="E65" s="363">
        <f>VLOOKUP(B65,'Весь прайс лист'!$B$1:$E$430,4,FALSE)</f>
        <v>4750</v>
      </c>
    </row>
    <row r="66" spans="1:5" x14ac:dyDescent="0.3">
      <c r="A66" s="1097"/>
      <c r="B66" s="340" t="s">
        <v>220</v>
      </c>
      <c r="C66" s="341" t="str">
        <f>VLOOKUP(B66,'Весь прайс лист'!$B$4:$E$430,2,FALSE)</f>
        <v>Анкерная пластина с крепежом для MBAR XBA16</v>
      </c>
      <c r="D66" s="342" t="s">
        <v>231</v>
      </c>
      <c r="E66" s="363">
        <f>VLOOKUP(B66,'Весь прайс лист'!$B$1:$E$430,4,FALSE)</f>
        <v>5600</v>
      </c>
    </row>
    <row r="67" spans="1:5" x14ac:dyDescent="0.3">
      <c r="A67" s="1097"/>
      <c r="B67" s="340" t="s">
        <v>222</v>
      </c>
      <c r="C67" s="341" t="str">
        <f>VLOOKUP(B67,'Весь прайс лист'!$B$4:$E$430,2,FALSE)</f>
        <v>Анкерная пластина с крепежом для LBAR XBA17</v>
      </c>
      <c r="D67" s="342" t="s">
        <v>231</v>
      </c>
      <c r="E67" s="363">
        <f>VLOOKUP(B67,'Весь прайс лист'!$B$1:$E$430,4,FALSE)</f>
        <v>6500</v>
      </c>
    </row>
    <row r="68" spans="1:5" x14ac:dyDescent="0.3">
      <c r="A68" s="1097"/>
      <c r="B68" s="340" t="s">
        <v>201</v>
      </c>
      <c r="C68" s="341" t="str">
        <f>VLOOKUP(B68,'Весь прайс лист'!$B$4:$E$430,2,FALSE)</f>
        <v>Опора стационарная WA11</v>
      </c>
      <c r="D68" s="342" t="s">
        <v>231</v>
      </c>
      <c r="E68" s="363">
        <f>VLOOKUP(B68,'Весь прайс лист'!$B$1:$E$430,4,FALSE)</f>
        <v>6350</v>
      </c>
    </row>
    <row r="69" spans="1:5" x14ac:dyDescent="0.3">
      <c r="A69" s="1097"/>
      <c r="B69" s="340" t="s">
        <v>203</v>
      </c>
      <c r="C69" s="341" t="str">
        <f>VLOOKUP(B69,'Весь прайс лист'!$B$4:$E$430,2,FALSE)</f>
        <v>Опора подвесная WA12</v>
      </c>
      <c r="D69" s="342" t="s">
        <v>231</v>
      </c>
      <c r="E69" s="363">
        <f>VLOOKUP(B69,'Весь прайс лист'!$B$1:$E$430,4,FALSE)</f>
        <v>6900</v>
      </c>
    </row>
    <row r="70" spans="1:5" x14ac:dyDescent="0.3">
      <c r="A70" s="1097"/>
      <c r="B70" s="340" t="s">
        <v>205</v>
      </c>
      <c r="C70" s="341" t="str">
        <f>VLOOKUP(B70,'Весь прайс лист'!$B$4:$E$430,2,FALSE)</f>
        <v>Решетка для рейки шлагбаумной WA13</v>
      </c>
      <c r="D70" s="342" t="s">
        <v>231</v>
      </c>
      <c r="E70" s="363">
        <f>VLOOKUP(B70,'Весь прайс лист'!$B$1:$E$430,4,FALSE)</f>
        <v>7000</v>
      </c>
    </row>
    <row r="71" spans="1:5" x14ac:dyDescent="0.3">
      <c r="A71" s="1097"/>
      <c r="B71" s="340" t="s">
        <v>76</v>
      </c>
      <c r="C71" s="341" t="str">
        <f>VLOOKUP(B71,'Весь прайс лист'!$B$4:$E$430,2,FALSE)</f>
        <v>Светодиоды сигнальные, 8м XBA18</v>
      </c>
      <c r="D71" s="342" t="s">
        <v>231</v>
      </c>
      <c r="E71" s="363">
        <f>VLOOKUP(B71,'Весь прайс лист'!$B$1:$E$430,4,FALSE)</f>
        <v>7650</v>
      </c>
    </row>
    <row r="72" spans="1:5" x14ac:dyDescent="0.3">
      <c r="A72" s="1097"/>
      <c r="B72" s="340" t="s">
        <v>18</v>
      </c>
      <c r="C72" s="341" t="str">
        <f>VLOOKUP(B72,'Весь прайс лист'!$B$4:$E$430,2,FALSE)</f>
        <v>Светодиоды сигнальные, 4м XBA4</v>
      </c>
      <c r="D72" s="342" t="s">
        <v>231</v>
      </c>
      <c r="E72" s="363">
        <f>VLOOKUP(B72,'Весь прайс лист'!$B$1:$E$430,4,FALSE)</f>
        <v>4850</v>
      </c>
    </row>
    <row r="73" spans="1:5" x14ac:dyDescent="0.3">
      <c r="A73" s="1097"/>
      <c r="B73" s="340" t="s">
        <v>20</v>
      </c>
      <c r="C73" s="341" t="str">
        <f>VLOOKUP(B73,'Весь прайс лист'!$B$4:$E$430,2,FALSE)</f>
        <v>Светодиоды сигнальные, 6м XBA6</v>
      </c>
      <c r="D73" s="342" t="s">
        <v>231</v>
      </c>
      <c r="E73" s="363">
        <f>VLOOKUP(B73,'Весь прайс лист'!$B$1:$E$430,4,FALSE)</f>
        <v>5800</v>
      </c>
    </row>
    <row r="74" spans="1:5" x14ac:dyDescent="0.3">
      <c r="A74" s="1097"/>
      <c r="B74" s="340" t="s">
        <v>21</v>
      </c>
      <c r="C74" s="341" t="str">
        <f>VLOOKUP(B74,'Весь прайс лист'!$B$4:$E$430,2,FALSE)</f>
        <v>Интегрируемая сигнальная лампа XBA7</v>
      </c>
      <c r="D74" s="342" t="s">
        <v>231</v>
      </c>
      <c r="E74" s="363">
        <f>VLOOKUP(B74,'Весь прайс лист'!$B$1:$E$430,4,FALSE)</f>
        <v>7100</v>
      </c>
    </row>
    <row r="75" spans="1:5" x14ac:dyDescent="0.3">
      <c r="A75" s="1097"/>
      <c r="B75" s="340" t="s">
        <v>22</v>
      </c>
      <c r="C75" s="341" t="str">
        <f>VLOOKUP(B75,'Весь прайс лист'!$B$4:$E$430,2,FALSE)</f>
        <v>Интегрируемая светофорная лампа XBA8</v>
      </c>
      <c r="D75" s="342" t="s">
        <v>231</v>
      </c>
      <c r="E75" s="363">
        <f>VLOOKUP(B75,'Весь прайс лист'!$B$1:$E$430,4,FALSE)</f>
        <v>6900</v>
      </c>
    </row>
    <row r="76" spans="1:5" x14ac:dyDescent="0.3">
      <c r="A76" s="1097"/>
      <c r="B76" s="340" t="s">
        <v>207</v>
      </c>
      <c r="C76" s="341" t="str">
        <f>VLOOKUP(B76,'Весь прайс лист'!$B$4:$E$430,2,FALSE)</f>
        <v>Демпфер для RBN4 WA2</v>
      </c>
      <c r="D76" s="342" t="s">
        <v>231</v>
      </c>
      <c r="E76" s="363">
        <f>VLOOKUP(B76,'Весь прайс лист'!$B$1:$E$430,4,FALSE)</f>
        <v>3650</v>
      </c>
    </row>
    <row r="77" spans="1:5" x14ac:dyDescent="0.3">
      <c r="A77" s="1097"/>
      <c r="B77" s="340" t="s">
        <v>208</v>
      </c>
      <c r="C77" s="341" t="str">
        <f>VLOOKUP(B77,'Весь прайс лист'!$B$4:$E$430,2,FALSE)</f>
        <v>Кронштейн крепления круглой рейки RBN4-K WA4</v>
      </c>
      <c r="D77" s="342" t="s">
        <v>231</v>
      </c>
      <c r="E77" s="363">
        <f>VLOOKUP(B77,'Весь прайс лист'!$B$1:$E$430,4,FALSE)</f>
        <v>3500</v>
      </c>
    </row>
    <row r="78" spans="1:5" x14ac:dyDescent="0.3">
      <c r="A78" s="1097"/>
      <c r="B78" s="340" t="s">
        <v>209</v>
      </c>
      <c r="C78" s="341" t="str">
        <f>VLOOKUP(B78,'Весь прайс лист'!$B$4:$E$430,2,FALSE)</f>
        <v>Демпфер для RBN6 WA6</v>
      </c>
      <c r="D78" s="342" t="s">
        <v>231</v>
      </c>
      <c r="E78" s="363">
        <f>VLOOKUP(B78,'Весь прайс лист'!$B$1:$E$430,4,FALSE)</f>
        <v>5250</v>
      </c>
    </row>
    <row r="79" spans="1:5" x14ac:dyDescent="0.3">
      <c r="A79" s="1097"/>
      <c r="B79" s="340" t="s">
        <v>210</v>
      </c>
      <c r="C79" s="341" t="str">
        <f>VLOOKUP(B79,'Весь прайс лист'!$B$4:$E$430,2,FALSE)</f>
        <v>Кронштейн крепления круглой рейки RBN6-K WA8</v>
      </c>
      <c r="D79" s="342" t="s">
        <v>231</v>
      </c>
      <c r="E79" s="363">
        <f>VLOOKUP(B79,'Весь прайс лист'!$B$1:$E$430,4,FALSE)</f>
        <v>3750</v>
      </c>
    </row>
    <row r="80" spans="1:5" x14ac:dyDescent="0.3">
      <c r="A80" s="1097"/>
      <c r="B80" s="340" t="s">
        <v>35</v>
      </c>
      <c r="C80" s="341" t="str">
        <f>VLOOKUP(B80,'Весь прайс лист'!$B$4:$E$430,2,FALSE)</f>
        <v>Наклейки светоотражающие (комплект) NK1</v>
      </c>
      <c r="D80" s="342" t="s">
        <v>231</v>
      </c>
      <c r="E80" s="363">
        <f>VLOOKUP(B80,'Весь прайс лист'!$B$1:$E$430,4,FALSE)</f>
        <v>500</v>
      </c>
    </row>
    <row r="81" spans="1:5" x14ac:dyDescent="0.3">
      <c r="A81" s="1097"/>
      <c r="B81" s="340" t="s">
        <v>229</v>
      </c>
      <c r="C81" s="341" t="str">
        <f>VLOOKUP(B81,'Весь прайс лист'!$B$4:$E$430,2,FALSE)</f>
        <v>Рейка шлагбаумная прямоугольная для  WIL/SIGNO, 4300мм RBN4</v>
      </c>
      <c r="D81" s="342" t="s">
        <v>231</v>
      </c>
      <c r="E81" s="363">
        <f>VLOOKUP(B81,'Весь прайс лист'!$B$1:$E$430,4,FALSE)</f>
        <v>7900</v>
      </c>
    </row>
    <row r="82" spans="1:5" x14ac:dyDescent="0.3">
      <c r="A82" s="1097"/>
      <c r="B82" s="340" t="s">
        <v>227</v>
      </c>
      <c r="C82" s="341" t="str">
        <f>VLOOKUP(B82,'Весь прайс лист'!$B$4:$E$430,2,FALSE)</f>
        <v>Рейка шлагбаумная круглая для  WIL/SIGNO  4250мм RBN4-K</v>
      </c>
      <c r="D82" s="342" t="s">
        <v>231</v>
      </c>
      <c r="E82" s="363">
        <f>VLOOKUP(B82,'Весь прайс лист'!$B$1:$E$430,4,FALSE)</f>
        <v>9000</v>
      </c>
    </row>
    <row r="83" spans="1:5" x14ac:dyDescent="0.3">
      <c r="A83" s="1097"/>
      <c r="B83" s="340" t="s">
        <v>230</v>
      </c>
      <c r="C83" s="341" t="str">
        <f>VLOOKUP(B83,'Весь прайс лист'!$B$4:$E$430,2,FALSE)</f>
        <v>Рейка шлагбаумная прямоугольная для  WIL/SIGNO,6250мм RBN6</v>
      </c>
      <c r="D83" s="342" t="s">
        <v>231</v>
      </c>
      <c r="E83" s="363">
        <f>VLOOKUP(B83,'Весь прайс лист'!$B$1:$E$430,4,FALSE)</f>
        <v>11250</v>
      </c>
    </row>
    <row r="84" spans="1:5" ht="15" thickBot="1" x14ac:dyDescent="0.35">
      <c r="A84" s="1098"/>
      <c r="B84" s="343" t="s">
        <v>228</v>
      </c>
      <c r="C84" s="344" t="str">
        <f>VLOOKUP(B84,'Весь прайс лист'!$B$4:$E$430,2,FALSE)</f>
        <v>Рейка шлагбаумная круглая для  WIL/SIGNO, 6250мм RBN6-K</v>
      </c>
      <c r="D84" s="345" t="s">
        <v>231</v>
      </c>
      <c r="E84" s="365">
        <f>VLOOKUP(B84,'Весь прайс лист'!$B$1:$E$430,4,FALSE)</f>
        <v>12400</v>
      </c>
    </row>
    <row r="85" spans="1:5" ht="19.5" customHeight="1" x14ac:dyDescent="0.3">
      <c r="A85" s="1099" t="s">
        <v>791</v>
      </c>
      <c r="B85" s="331" t="s">
        <v>276</v>
      </c>
      <c r="C85" s="332" t="str">
        <f>VLOOKUP(B85,'Весь прайс лист'!$B$4:$E$430,2,FALSE)</f>
        <v>Аккумуляторная батарея B12-B.4310</v>
      </c>
      <c r="D85" s="333" t="s">
        <v>231</v>
      </c>
      <c r="E85" s="355">
        <f>VLOOKUP(B85,'Весь прайс лист'!$B$1:$E$430,4,FALSE)</f>
        <v>3950</v>
      </c>
    </row>
    <row r="86" spans="1:5" ht="20.25" customHeight="1" x14ac:dyDescent="0.3">
      <c r="A86" s="1100"/>
      <c r="B86" s="334" t="s">
        <v>668</v>
      </c>
      <c r="C86" s="335" t="str">
        <f>VLOOKUP(B86,'Весь прайс лист'!$B$4:$E$430,2,FALSE)</f>
        <v>Лампа сигнальная с антенной, 230В ELAC</v>
      </c>
      <c r="D86" s="336" t="s">
        <v>231</v>
      </c>
      <c r="E86" s="356">
        <f>VLOOKUP(B86,'Весь прайс лист'!$B$1:$E$430,4,FALSE)</f>
        <v>3150</v>
      </c>
    </row>
    <row r="87" spans="1:5" ht="21.75" customHeight="1" x14ac:dyDescent="0.3">
      <c r="A87" s="1100"/>
      <c r="B87" s="334" t="s">
        <v>669</v>
      </c>
      <c r="C87" s="335" t="str">
        <f>VLOOKUP(B87,'Весь прайс лист'!$B$4:$E$430,2,FALSE)</f>
        <v>Лампа сигнальная с антенной 12В/24В ELDC</v>
      </c>
      <c r="D87" s="336" t="s">
        <v>231</v>
      </c>
      <c r="E87" s="356">
        <f>VLOOKUP(B87,'Весь прайс лист'!$B$1:$E$430,4,FALSE)</f>
        <v>3150</v>
      </c>
    </row>
    <row r="88" spans="1:5" x14ac:dyDescent="0.3">
      <c r="A88" s="1100"/>
      <c r="B88" s="334" t="s">
        <v>123</v>
      </c>
      <c r="C88" s="335" t="str">
        <f>VLOOKUP(B88,'Весь прайс лист'!$B$4:$E$430,2,FALSE)</f>
        <v>Лампа светодиодная многофункциональная WLT</v>
      </c>
      <c r="D88" s="336" t="s">
        <v>231</v>
      </c>
      <c r="E88" s="356">
        <f>VLOOKUP(B88,'Весь прайс лист'!$B$1:$E$430,4,FALSE)</f>
        <v>3700</v>
      </c>
    </row>
    <row r="89" spans="1:5" ht="29.25" customHeight="1" thickBot="1" x14ac:dyDescent="0.35">
      <c r="A89" s="1101"/>
      <c r="B89" s="337" t="s">
        <v>788</v>
      </c>
      <c r="C89" s="338" t="str">
        <f>VLOOKUP(B89,'Весь прайс лист'!$B$4:$E$430,2,FALSE)</f>
        <v>Светодиодная лампа для оптических датчиков фотоэлементов EPMOR ELMM</v>
      </c>
      <c r="D89" s="339" t="s">
        <v>231</v>
      </c>
      <c r="E89" s="357">
        <f>VLOOKUP(B89,'Весь прайс лист'!$B$1:$E$430,4,FALSE)</f>
        <v>1300</v>
      </c>
    </row>
    <row r="90" spans="1:5" s="7" customFormat="1" ht="15" customHeight="1" x14ac:dyDescent="0.3">
      <c r="A90" s="1097" t="s">
        <v>793</v>
      </c>
      <c r="B90" s="352" t="s">
        <v>94</v>
      </c>
      <c r="C90" s="353" t="str">
        <f>VLOOKUP(B90,'Весь прайс лист'!$B$4:$E$430,2,FALSE)</f>
        <v>Фотоэлементы Medium EPM</v>
      </c>
      <c r="D90" s="354" t="s">
        <v>231</v>
      </c>
      <c r="E90" s="362">
        <f>VLOOKUP(B90,'Весь прайс лист'!$B$1:$E$430,4,FALSE)</f>
        <v>4650</v>
      </c>
    </row>
    <row r="91" spans="1:5" s="7" customFormat="1" x14ac:dyDescent="0.3">
      <c r="A91" s="1097"/>
      <c r="B91" s="340" t="s">
        <v>343</v>
      </c>
      <c r="C91" s="341" t="str">
        <f>VLOOKUP(B91,'Весь прайс лист'!$B$4:$E$430,2,FALSE)</f>
        <v>Фотоэлементы ориентируемые в антивандальном корпусе Medium EPMAO</v>
      </c>
      <c r="D91" s="342" t="s">
        <v>231</v>
      </c>
      <c r="E91" s="363">
        <f>VLOOKUP(B91,'Весь прайс лист'!$B$1:$E$430,4,FALSE)</f>
        <v>7800</v>
      </c>
    </row>
    <row r="92" spans="1:5" s="7" customFormat="1" ht="27.6" x14ac:dyDescent="0.3">
      <c r="A92" s="1097"/>
      <c r="B92" s="340" t="s">
        <v>345</v>
      </c>
      <c r="C92" s="341" t="str">
        <f>VLOOKUP(B92,'Весь прайс лист'!$B$4:$E$430,2,FALSE)</f>
        <v>Фотоэлементы ориентируемые в антивандальном корпусе Medium BlueBus EPMAOB</v>
      </c>
      <c r="D92" s="342" t="s">
        <v>231</v>
      </c>
      <c r="E92" s="363">
        <f>VLOOKUP(B92,'Весь прайс лист'!$B$1:$E$430,4,FALSE)</f>
        <v>7800</v>
      </c>
    </row>
    <row r="93" spans="1:5" s="7" customFormat="1" x14ac:dyDescent="0.3">
      <c r="A93" s="1097"/>
      <c r="B93" s="340" t="s">
        <v>6</v>
      </c>
      <c r="C93" s="341" t="str">
        <f>VLOOKUP(B93,'Весь прайс лист'!$B$4:$E$430,2,FALSE)</f>
        <v>Фотоэлементы Medium BlueBus EPMB</v>
      </c>
      <c r="D93" s="342" t="s">
        <v>231</v>
      </c>
      <c r="E93" s="363">
        <f>VLOOKUP(B93,'Весь прайс лист'!$B$1:$E$430,4,FALSE)</f>
        <v>4650</v>
      </c>
    </row>
    <row r="94" spans="1:5" s="7" customFormat="1" x14ac:dyDescent="0.3">
      <c r="A94" s="1097"/>
      <c r="B94" s="340" t="s">
        <v>347</v>
      </c>
      <c r="C94" s="341" t="str">
        <f>VLOOKUP(B94,'Весь прайс лист'!$B$4:$E$430,2,FALSE)</f>
        <v>Фотоэлементы Slim EPS</v>
      </c>
      <c r="D94" s="342" t="s">
        <v>231</v>
      </c>
      <c r="E94" s="363">
        <f>VLOOKUP(B94,'Весь прайс лист'!$B$1:$E$430,4,FALSE)</f>
        <v>4500</v>
      </c>
    </row>
    <row r="95" spans="1:5" s="7" customFormat="1" x14ac:dyDescent="0.3">
      <c r="A95" s="1097"/>
      <c r="B95" s="340" t="s">
        <v>576</v>
      </c>
      <c r="C95" s="341" t="str">
        <f>VLOOKUP(B95,'Весь прайс лист'!$B$4:$E$430,2,FALSE)</f>
        <v xml:space="preserve">Комплект EPSkit10. Состав комплекта: Фотоэлемент EPS - 10 шт; </v>
      </c>
      <c r="D95" s="346" t="s">
        <v>3</v>
      </c>
      <c r="E95" s="363">
        <f>VLOOKUP(B95,'Весь прайс лист'!$B$1:$E$430,4,FALSE)</f>
        <v>40900</v>
      </c>
    </row>
    <row r="96" spans="1:5" s="7" customFormat="1" x14ac:dyDescent="0.3">
      <c r="A96" s="1097"/>
      <c r="B96" s="340" t="s">
        <v>578</v>
      </c>
      <c r="C96" s="341" t="str">
        <f>VLOOKUP(B96,'Весь прайс лист'!$B$4:$E$430,2,FALSE)</f>
        <v xml:space="preserve">Комплект EPSBKIT10. Состав комплекта: Фотоэлемент EPSB - 10 шт; </v>
      </c>
      <c r="D96" s="346" t="s">
        <v>3</v>
      </c>
      <c r="E96" s="363">
        <f>VLOOKUP(B96,'Весь прайс лист'!$B$1:$E$430,4,FALSE)</f>
        <v>40900</v>
      </c>
    </row>
    <row r="97" spans="1:5" s="7" customFormat="1" x14ac:dyDescent="0.3">
      <c r="A97" s="1097"/>
      <c r="B97" s="340" t="s">
        <v>580</v>
      </c>
      <c r="C97" s="341" t="str">
        <f>VLOOKUP(B97,'Весь прайс лист'!$B$4:$E$430,2,FALSE)</f>
        <v xml:space="preserve">Комплект EPMKIT10. Состав комплекта: Фотоэлемент EPM - 10 шт; </v>
      </c>
      <c r="D97" s="346" t="s">
        <v>3</v>
      </c>
      <c r="E97" s="363">
        <f>VLOOKUP(B97,'Весь прайс лист'!$B$1:$E$430,4,FALSE)</f>
        <v>44900</v>
      </c>
    </row>
    <row r="98" spans="1:5" s="7" customFormat="1" x14ac:dyDescent="0.3">
      <c r="A98" s="1097"/>
      <c r="B98" s="340" t="s">
        <v>582</v>
      </c>
      <c r="C98" s="341" t="str">
        <f>VLOOKUP(B98,'Весь прайс лист'!$B$4:$E$430,2,FALSE)</f>
        <v xml:space="preserve">Комплект EPMBKIT10. Состав комплекта: Фотоэлемент EPMB - 10 шт; </v>
      </c>
      <c r="D98" s="346" t="s">
        <v>3</v>
      </c>
      <c r="E98" s="363">
        <f>VLOOKUP(B98,'Весь прайс лист'!$B$1:$E$430,4,FALSE)</f>
        <v>44900</v>
      </c>
    </row>
    <row r="99" spans="1:5" s="7" customFormat="1" x14ac:dyDescent="0.3">
      <c r="A99" s="1097"/>
      <c r="B99" s="340" t="s">
        <v>349</v>
      </c>
      <c r="C99" s="341" t="str">
        <f>VLOOKUP(B99,'Весь прайс лист'!$B$4:$E$430,2,FALSE)</f>
        <v>Фотоэлементы Slim BlueBus EPSB</v>
      </c>
      <c r="D99" s="342" t="s">
        <v>231</v>
      </c>
      <c r="E99" s="363">
        <f>VLOOKUP(B99,'Весь прайс лист'!$B$1:$E$430,4,FALSE)</f>
        <v>4500</v>
      </c>
    </row>
    <row r="100" spans="1:5" s="7" customFormat="1" x14ac:dyDescent="0.3">
      <c r="A100" s="1097"/>
      <c r="B100" s="340" t="s">
        <v>765</v>
      </c>
      <c r="C100" s="341" t="str">
        <f>VLOOKUP(B100,'Весь прайс лист'!$B$4:$E$430,2,FALSE)</f>
        <v>Фотоэлементы с зеркально-линзовым объективом</v>
      </c>
      <c r="D100" s="342" t="s">
        <v>767</v>
      </c>
      <c r="E100" s="363">
        <f>VLOOKUP(B100,'Весь прайс лист'!$B$1:$E$430,4,FALSE)</f>
        <v>7400</v>
      </c>
    </row>
    <row r="101" spans="1:5" s="7" customFormat="1" x14ac:dyDescent="0.3">
      <c r="A101" s="1097"/>
      <c r="B101" s="340" t="s">
        <v>803</v>
      </c>
      <c r="C101" s="341" t="str">
        <f>VLOOKUP(B101,'Весь прайс лист'!$B$4:$E$430,2,FALSE)</f>
        <v xml:space="preserve">Комплект EPMORKIT10. Состав комплекта: Фотоэлементы EPMOR - 10 шт; </v>
      </c>
      <c r="D101" s="342" t="s">
        <v>3</v>
      </c>
      <c r="E101" s="363">
        <f>VLOOKUP(B101,'Весь прайс лист'!$B$1:$E$430,4,FALSE)</f>
        <v>71900</v>
      </c>
    </row>
    <row r="102" spans="1:5" s="7" customFormat="1" x14ac:dyDescent="0.3">
      <c r="A102" s="1097"/>
      <c r="B102" s="340" t="s">
        <v>355</v>
      </c>
      <c r="C102" s="341" t="str">
        <f>VLOOKUP(B102,'Весь прайс лист'!$B$4:$E$430,2,FALSE)</f>
        <v>Фотоэлементы F210</v>
      </c>
      <c r="D102" s="342" t="s">
        <v>231</v>
      </c>
      <c r="E102" s="363">
        <f>VLOOKUP(B102,'Весь прайс лист'!$B$1:$E$430,4,FALSE)</f>
        <v>7350</v>
      </c>
    </row>
    <row r="103" spans="1:5" s="7" customFormat="1" x14ac:dyDescent="0.3">
      <c r="A103" s="1097"/>
      <c r="B103" s="340" t="s">
        <v>357</v>
      </c>
      <c r="C103" s="341" t="str">
        <f>VLOOKUP(B103,'Весь прайс лист'!$B$4:$E$430,2,FALSE)</f>
        <v>Фотоэлементы F210B</v>
      </c>
      <c r="D103" s="342" t="s">
        <v>231</v>
      </c>
      <c r="E103" s="363">
        <f>VLOOKUP(B103,'Весь прайс лист'!$B$1:$E$430,4,FALSE)</f>
        <v>7350</v>
      </c>
    </row>
    <row r="104" spans="1:5" s="7" customFormat="1" x14ac:dyDescent="0.3">
      <c r="A104" s="1097"/>
      <c r="B104" s="340" t="s">
        <v>359</v>
      </c>
      <c r="C104" s="341" t="str">
        <f>VLOOKUP(B104,'Весь прайс лист'!$B$4:$E$430,2,FALSE)</f>
        <v>Накладка антивандальная FA1</v>
      </c>
      <c r="D104" s="342" t="s">
        <v>231</v>
      </c>
      <c r="E104" s="363">
        <f>VLOOKUP(B104,'Весь прайс лист'!$B$1:$E$430,4,FALSE)</f>
        <v>700</v>
      </c>
    </row>
    <row r="105" spans="1:5" s="7" customFormat="1" x14ac:dyDescent="0.3">
      <c r="A105" s="1097"/>
      <c r="B105" s="340" t="s">
        <v>361</v>
      </c>
      <c r="C105" s="341" t="e">
        <f>VLOOKUP(B105,'Весь прайс лист'!$B$4:$E$430,2,FALSE)</f>
        <v>#N/A</v>
      </c>
      <c r="D105" s="342" t="s">
        <v>231</v>
      </c>
      <c r="E105" s="363" t="e">
        <f>VLOOKUP(B105,'Весь прайс лист'!$B$1:$E$430,4,FALSE)</f>
        <v>#N/A</v>
      </c>
    </row>
    <row r="106" spans="1:5" x14ac:dyDescent="0.3">
      <c r="A106" s="1097"/>
      <c r="B106" s="340" t="s">
        <v>362</v>
      </c>
      <c r="C106" s="341" t="str">
        <f>VLOOKUP(B106,'Весь прайс лист'!$B$4:$E$430,2,FALSE)</f>
        <v>Фотоэлементы  (без батареек) FT210</v>
      </c>
      <c r="D106" s="342" t="s">
        <v>231</v>
      </c>
      <c r="E106" s="363">
        <f>VLOOKUP(B106,'Весь прайс лист'!$B$1:$E$430,4,FALSE)</f>
        <v>9650</v>
      </c>
    </row>
    <row r="107" spans="1:5" x14ac:dyDescent="0.3">
      <c r="A107" s="1097"/>
      <c r="B107" s="340" t="s">
        <v>363</v>
      </c>
      <c r="C107" s="341" t="str">
        <f>VLOOKUP(B107,'Весь прайс лист'!$B$4:$E$430,2,FALSE)</f>
        <v>Фотоэлементы (без батареек) FT210B</v>
      </c>
      <c r="D107" s="342" t="s">
        <v>231</v>
      </c>
      <c r="E107" s="363">
        <f>VLOOKUP(B107,'Весь прайс лист'!$B$1:$E$430,4,FALSE)</f>
        <v>9650</v>
      </c>
    </row>
    <row r="108" spans="1:5" x14ac:dyDescent="0.3">
      <c r="A108" s="1097"/>
      <c r="B108" s="340" t="s">
        <v>364</v>
      </c>
      <c r="C108" s="341" t="str">
        <f>VLOOKUP(B108,'Весь прайс лист'!$B$4:$E$430,2,FALSE)</f>
        <v>Батарейка FTA1</v>
      </c>
      <c r="D108" s="342" t="s">
        <v>231</v>
      </c>
      <c r="E108" s="363">
        <f>VLOOKUP(B108,'Весь прайс лист'!$B$1:$E$430,4,FALSE)</f>
        <v>2750</v>
      </c>
    </row>
    <row r="109" spans="1:5" x14ac:dyDescent="0.3">
      <c r="A109" s="1097"/>
      <c r="B109" s="340" t="s">
        <v>366</v>
      </c>
      <c r="C109" s="341" t="str">
        <f>VLOOKUP(B109,'Весь прайс лист'!$B$4:$E$430,2,FALSE)</f>
        <v>Батарейка FTA2</v>
      </c>
      <c r="D109" s="342" t="s">
        <v>231</v>
      </c>
      <c r="E109" s="363">
        <f>VLOOKUP(B109,'Весь прайс лист'!$B$1:$E$430,4,FALSE)</f>
        <v>1450</v>
      </c>
    </row>
    <row r="110" spans="1:5" x14ac:dyDescent="0.3">
      <c r="A110" s="1097"/>
      <c r="B110" s="340" t="s">
        <v>372</v>
      </c>
      <c r="C110" s="341" t="str">
        <f>VLOOKUP(B110,'Весь прайс лист'!$B$4:$E$430,2,FALSE)</f>
        <v>Стойка для 1-го фотоэлемента Medium или Large, 500мм PPH1</v>
      </c>
      <c r="D110" s="342" t="s">
        <v>231</v>
      </c>
      <c r="E110" s="363">
        <f>VLOOKUP(B110,'Весь прайс лист'!$B$1:$E$430,4,FALSE)</f>
        <v>2750</v>
      </c>
    </row>
    <row r="111" spans="1:5" ht="15" thickBot="1" x14ac:dyDescent="0.35">
      <c r="A111" s="1097"/>
      <c r="B111" s="349" t="s">
        <v>374</v>
      </c>
      <c r="C111" s="350" t="str">
        <f>VLOOKUP(B111,'Весь прайс лист'!$B$4:$E$430,2,FALSE)</f>
        <v>Стойка для 2-х фотоэлементов Medium или Large, 1000мм PPH2</v>
      </c>
      <c r="D111" s="351" t="s">
        <v>231</v>
      </c>
      <c r="E111" s="364">
        <f>VLOOKUP(B111,'Весь прайс лист'!$B$1:$E$430,4,FALSE)</f>
        <v>3850</v>
      </c>
    </row>
    <row r="112" spans="1:5" s="7" customFormat="1" x14ac:dyDescent="0.3">
      <c r="A112" s="1099" t="s">
        <v>388</v>
      </c>
      <c r="B112" s="331" t="s">
        <v>140</v>
      </c>
      <c r="C112" s="332" t="e">
        <f>VLOOKUP(B112,'Весь прайс лист'!$B$4:$E$430,2,FALSE)</f>
        <v>#N/A</v>
      </c>
      <c r="D112" s="333" t="s">
        <v>231</v>
      </c>
      <c r="E112" s="355" t="e">
        <f>VLOOKUP(B112,'Весь прайс лист'!$B$1:$E$430,4,FALSE)</f>
        <v>#N/A</v>
      </c>
    </row>
    <row r="113" spans="1:5" s="7" customFormat="1" x14ac:dyDescent="0.3">
      <c r="A113" s="1100"/>
      <c r="B113" s="334" t="s">
        <v>111</v>
      </c>
      <c r="C113" s="335" t="str">
        <f>VLOOKUP(B113,'Весь прайс лист'!$B$4:$E$430,2,FALSE)</f>
        <v>Блок управления A500</v>
      </c>
      <c r="D113" s="336" t="s">
        <v>231</v>
      </c>
      <c r="E113" s="356">
        <f>VLOOKUP(B113,'Весь прайс лист'!$B$1:$E$430,4,FALSE)</f>
        <v>23050</v>
      </c>
    </row>
    <row r="114" spans="1:5" s="7" customFormat="1" x14ac:dyDescent="0.3">
      <c r="A114" s="1100"/>
      <c r="B114" s="334" t="s">
        <v>798</v>
      </c>
      <c r="C114" s="335" t="str">
        <f>VLOOKUP(B114,'Весь прайс лист'!$B$4:$E$430,2,FALSE)</f>
        <v>Блок управления DPRO924</v>
      </c>
      <c r="D114" s="336" t="s">
        <v>231</v>
      </c>
      <c r="E114" s="356">
        <f>VLOOKUP(B114,'Весь прайс лист'!$B$1:$E$430,4,FALSE)</f>
        <v>14800</v>
      </c>
    </row>
    <row r="115" spans="1:5" s="7" customFormat="1" x14ac:dyDescent="0.3">
      <c r="A115" s="1100"/>
      <c r="B115" s="334" t="s">
        <v>785</v>
      </c>
      <c r="C115" s="335" t="str">
        <f>VLOOKUP(B115,'Весь прайс лист'!$B$4:$E$430,2,FALSE)</f>
        <v>Блок управления MC200</v>
      </c>
      <c r="D115" s="336" t="s">
        <v>231</v>
      </c>
      <c r="E115" s="356">
        <f>VLOOKUP(B115,'Весь прайс лист'!$B$1:$E$430,4,FALSE)</f>
        <v>5300</v>
      </c>
    </row>
    <row r="116" spans="1:5" s="7" customFormat="1" x14ac:dyDescent="0.3">
      <c r="A116" s="1100"/>
      <c r="B116" s="334" t="s">
        <v>783</v>
      </c>
      <c r="C116" s="335" t="str">
        <f>VLOOKUP(B116,'Весь прайс лист'!$B$4:$E$430,2,FALSE)</f>
        <v>Блок управления MC800</v>
      </c>
      <c r="D116" s="336" t="s">
        <v>231</v>
      </c>
      <c r="E116" s="356">
        <f>VLOOKUP(B116,'Весь прайс лист'!$B$1:$E$430,4,FALSE)</f>
        <v>10250</v>
      </c>
    </row>
    <row r="117" spans="1:5" s="7" customFormat="1" x14ac:dyDescent="0.3">
      <c r="A117" s="1100"/>
      <c r="B117" s="334" t="s">
        <v>931</v>
      </c>
      <c r="C117" s="335" t="str">
        <f>VLOOKUP(B117,'Весь прайс лист'!$B$4:$E$430,2,FALSE)</f>
        <v>Блок управления MC424L, встроенный радиоприемник на 100 пультов, SM-разъем</v>
      </c>
      <c r="D117" s="336" t="s">
        <v>231</v>
      </c>
      <c r="E117" s="356">
        <f>VLOOKUP(B117,'Весь прайс лист'!$B$1:$E$430,4,FALSE)</f>
        <v>14150</v>
      </c>
    </row>
    <row r="118" spans="1:5" s="7" customFormat="1" x14ac:dyDescent="0.3">
      <c r="A118" s="1100"/>
      <c r="B118" s="334" t="s">
        <v>121</v>
      </c>
      <c r="C118" s="335" t="str">
        <f>VLOOKUP(B118,'Весь прайс лист'!$B$4:$E$430,2,FALSE)</f>
        <v>Блок управления MC824H</v>
      </c>
      <c r="D118" s="336" t="s">
        <v>231</v>
      </c>
      <c r="E118" s="356">
        <f>VLOOKUP(B118,'Весь прайс лист'!$B$1:$E$430,4,FALSE)</f>
        <v>20750</v>
      </c>
    </row>
    <row r="119" spans="1:5" x14ac:dyDescent="0.3">
      <c r="A119" s="1100"/>
      <c r="B119" s="334" t="s">
        <v>139</v>
      </c>
      <c r="C119" s="335" t="str">
        <f>VLOOKUP(B119,'Весь прайс лист'!$B$4:$E$430,2,FALSE)</f>
        <v>Плата расширения функций PIU</v>
      </c>
      <c r="D119" s="336" t="s">
        <v>231</v>
      </c>
      <c r="E119" s="356">
        <f>VLOOKUP(B119,'Весь прайс лист'!$B$1:$E$430,4,FALSE)</f>
        <v>2900</v>
      </c>
    </row>
    <row r="120" spans="1:5" ht="15" thickBot="1" x14ac:dyDescent="0.35">
      <c r="A120" s="1101"/>
      <c r="B120" s="337" t="s">
        <v>275</v>
      </c>
      <c r="C120" s="338" t="e">
        <f>VLOOKUP(B120,'Весь прайс лист'!$B$4:$E$430,2,FALSE)</f>
        <v>#N/A</v>
      </c>
      <c r="D120" s="339" t="s">
        <v>231</v>
      </c>
      <c r="E120" s="357" t="e">
        <f>VLOOKUP(B120,'Весь прайс лист'!$B$1:$E$430,4,FALSE)</f>
        <v>#N/A</v>
      </c>
    </row>
    <row r="121" spans="1:5" ht="20.25" customHeight="1" x14ac:dyDescent="0.3">
      <c r="A121" s="1097" t="s">
        <v>792</v>
      </c>
      <c r="B121" s="352" t="s">
        <v>276</v>
      </c>
      <c r="C121" s="353" t="str">
        <f>VLOOKUP(B121,'Весь прайс лист'!$B$4:$E$430,2,FALSE)</f>
        <v>Аккумуляторная батарея B12-B.4310</v>
      </c>
      <c r="D121" s="354" t="s">
        <v>231</v>
      </c>
      <c r="E121" s="362">
        <f>VLOOKUP(B121,'Весь прайс лист'!$B$1:$E$430,4,FALSE)</f>
        <v>3950</v>
      </c>
    </row>
    <row r="122" spans="1:5" ht="20.25" customHeight="1" x14ac:dyDescent="0.3">
      <c r="A122" s="1097"/>
      <c r="B122" s="340" t="s">
        <v>10</v>
      </c>
      <c r="C122" s="341" t="str">
        <f>VLOOKUP(B122,'Весь прайс лист'!$B$4:$E$430,2,FALSE)</f>
        <v>Аккумуляторная батарея PS124</v>
      </c>
      <c r="D122" s="342" t="s">
        <v>231</v>
      </c>
      <c r="E122" s="363">
        <f>VLOOKUP(B122,'Весь прайс лист'!$B$1:$E$430,4,FALSE)</f>
        <v>5950</v>
      </c>
    </row>
    <row r="123" spans="1:5" ht="22.5" customHeight="1" x14ac:dyDescent="0.3">
      <c r="A123" s="1097"/>
      <c r="B123" s="340" t="s">
        <v>11</v>
      </c>
      <c r="C123" s="341" t="str">
        <f>VLOOKUP(B123,'Весь прайс лист'!$B$4:$E$430,2,FALSE)</f>
        <v>Аккумуляторная батарея PS224</v>
      </c>
      <c r="D123" s="342" t="s">
        <v>231</v>
      </c>
      <c r="E123" s="363">
        <f>VLOOKUP(B123,'Весь прайс лист'!$B$1:$E$430,4,FALSE)</f>
        <v>10700</v>
      </c>
    </row>
    <row r="124" spans="1:5" ht="22.5" customHeight="1" x14ac:dyDescent="0.3">
      <c r="A124" s="1097"/>
      <c r="B124" s="340" t="s">
        <v>124</v>
      </c>
      <c r="C124" s="341" t="str">
        <f>VLOOKUP(B124,'Весь прайс лист'!$B$4:$E$430,2,FALSE)</f>
        <v>Аккумуляторная батарея PS424</v>
      </c>
      <c r="D124" s="342" t="s">
        <v>231</v>
      </c>
      <c r="E124" s="363">
        <f>VLOOKUP(B124,'Весь прайс лист'!$B$1:$E$430,4,FALSE)</f>
        <v>8900</v>
      </c>
    </row>
    <row r="125" spans="1:5" ht="23.25" customHeight="1" thickBot="1" x14ac:dyDescent="0.35">
      <c r="A125" s="1097"/>
      <c r="B125" s="349" t="s">
        <v>529</v>
      </c>
      <c r="C125" s="350" t="str">
        <f>VLOOKUP(B125,'Весь прайс лист'!$B$4:$E$430,2,FALSE)</f>
        <v>Плата для подключения аккумуляторной батареи PS524</v>
      </c>
      <c r="D125" s="351" t="s">
        <v>231</v>
      </c>
      <c r="E125" s="364">
        <f>VLOOKUP(B125,'Весь прайс лист'!$B$1:$E$430,4,FALSE)</f>
        <v>5600</v>
      </c>
    </row>
    <row r="126" spans="1:5" ht="24.75" customHeight="1" thickBot="1" x14ac:dyDescent="0.35">
      <c r="A126" s="1099" t="s">
        <v>790</v>
      </c>
      <c r="B126" s="358" t="s">
        <v>9</v>
      </c>
      <c r="C126" s="359" t="str">
        <f>VLOOKUP(B126,'Весь прайс лист'!$B$4:$E$430,2,FALSE)</f>
        <v>Переключатель замковый с механизмом разблокировки KIO</v>
      </c>
      <c r="D126" s="360" t="s">
        <v>231</v>
      </c>
      <c r="E126" s="361">
        <f>VLOOKUP(B126,'Весь прайс лист'!$B$1:$E$430,4,FALSE)</f>
        <v>4800</v>
      </c>
    </row>
    <row r="127" spans="1:5" s="7" customFormat="1" ht="24.75" customHeight="1" x14ac:dyDescent="0.3">
      <c r="A127" s="1100"/>
      <c r="B127" s="352" t="s">
        <v>8</v>
      </c>
      <c r="C127" s="353" t="str">
        <f>VLOOKUP(B127,'Весь прайс лист'!$B$4:$E$430,2,FALSE)</f>
        <v>Металлический трос разблокировки для KIO KA1</v>
      </c>
      <c r="D127" s="354" t="s">
        <v>231</v>
      </c>
      <c r="E127" s="362">
        <f>VLOOKUP(B127,'Весь прайс лист'!$B$1:$E$430,4,FALSE)</f>
        <v>1450</v>
      </c>
    </row>
    <row r="128" spans="1:5" ht="22.5" customHeight="1" x14ac:dyDescent="0.3">
      <c r="A128" s="1100"/>
      <c r="B128" s="334" t="s">
        <v>335</v>
      </c>
      <c r="C128" s="335" t="str">
        <f>VLOOKUP(B128,'Весь прайс лист'!$B$4:$E$430,2,FALSE)</f>
        <v>Цифровой переключатель EDS</v>
      </c>
      <c r="D128" s="336" t="s">
        <v>231</v>
      </c>
      <c r="E128" s="356">
        <f>VLOOKUP(B128,'Весь прайс лист'!$B$1:$E$430,4,FALSE)</f>
        <v>5600</v>
      </c>
    </row>
    <row r="129" spans="1:5" ht="22.5" customHeight="1" x14ac:dyDescent="0.3">
      <c r="A129" s="1100"/>
      <c r="B129" s="334" t="s">
        <v>337</v>
      </c>
      <c r="C129" s="335" t="str">
        <f>VLOOKUP(B129,'Весь прайс лист'!$B$4:$E$430,2,FALSE)</f>
        <v>Цифровой переключатель BlueBus EDSB</v>
      </c>
      <c r="D129" s="336" t="s">
        <v>231</v>
      </c>
      <c r="E129" s="356">
        <f>VLOOKUP(B129,'Весь прайс лист'!$B$1:$E$430,4,FALSE)</f>
        <v>7350</v>
      </c>
    </row>
    <row r="130" spans="1:5" x14ac:dyDescent="0.3">
      <c r="A130" s="1100"/>
      <c r="B130" s="334" t="s">
        <v>57</v>
      </c>
      <c r="C130" s="335" t="str">
        <f>VLOOKUP(B130,'Весь прайс лист'!$B$4:$E$430,2,FALSE)</f>
        <v>Цифровой переключатель FLOR EDSW</v>
      </c>
      <c r="D130" s="336" t="s">
        <v>231</v>
      </c>
      <c r="E130" s="356">
        <f>VLOOKUP(B130,'Весь прайс лист'!$B$1:$E$430,4,FALSE)</f>
        <v>7400</v>
      </c>
    </row>
    <row r="131" spans="1:5" x14ac:dyDescent="0.3">
      <c r="A131" s="1100"/>
      <c r="B131" s="334" t="s">
        <v>339</v>
      </c>
      <c r="C131" s="335" t="str">
        <f>VLOOKUP(B131,'Весь прайс лист'!$B$4:$E$430,2,FALSE)</f>
        <v>Приспособление для монтажа переключателей ERA на стойку PPH2 EKA01</v>
      </c>
      <c r="D131" s="336" t="s">
        <v>231</v>
      </c>
      <c r="E131" s="356">
        <f>VLOOKUP(B131,'Весь прайс лист'!$B$1:$E$430,4,FALSE)</f>
        <v>1050</v>
      </c>
    </row>
    <row r="132" spans="1:5" ht="15" thickBot="1" x14ac:dyDescent="0.35">
      <c r="A132" s="1101"/>
      <c r="B132" s="337" t="s">
        <v>341</v>
      </c>
      <c r="C132" s="338" t="str">
        <f>VLOOKUP(B132,'Весь прайс лист'!$B$4:$E$430,2,FALSE)</f>
        <v>Переключатель замковый EKS</v>
      </c>
      <c r="D132" s="339" t="s">
        <v>231</v>
      </c>
      <c r="E132" s="357">
        <f>VLOOKUP(B132,'Весь прайс лист'!$B$1:$E$430,4,FALSE)</f>
        <v>2200</v>
      </c>
    </row>
    <row r="133" spans="1:5" ht="15" customHeight="1" x14ac:dyDescent="0.3">
      <c r="A133" s="1096" t="s">
        <v>794</v>
      </c>
      <c r="B133" s="352" t="s">
        <v>311</v>
      </c>
      <c r="C133" s="353" t="str">
        <f>VLOOKUP(B133,'Весь прайс лист'!$B$4:$E$430,2,FALSE)</f>
        <v>Антенна ABF</v>
      </c>
      <c r="D133" s="354" t="s">
        <v>231</v>
      </c>
      <c r="E133" s="362">
        <f>VLOOKUP(B133,'Весь прайс лист'!$B$1:$E$430,4,FALSE)</f>
        <v>1650</v>
      </c>
    </row>
    <row r="134" spans="1:5" x14ac:dyDescent="0.3">
      <c r="A134" s="1097"/>
      <c r="B134" s="340" t="s">
        <v>313</v>
      </c>
      <c r="C134" s="341" t="str">
        <f>VLOOKUP(B134,'Весь прайс лист'!$B$4:$E$430,2,FALSE)</f>
        <v>Заготовка ключа CHS</v>
      </c>
      <c r="D134" s="342" t="s">
        <v>231</v>
      </c>
      <c r="E134" s="363">
        <f>VLOOKUP(B134,'Весь прайс лист'!$B$1:$E$430,4,FALSE)</f>
        <v>300</v>
      </c>
    </row>
    <row r="135" spans="1:5" x14ac:dyDescent="0.3">
      <c r="A135" s="1097"/>
      <c r="B135" s="340" t="s">
        <v>315</v>
      </c>
      <c r="C135" s="341" t="str">
        <f>VLOOKUP(B135,'Весь прайс лист'!$B$4:$E$430,2,FALSE)</f>
        <v>Ключ разблокировки, комбинация 1 CHS1001</v>
      </c>
      <c r="D135" s="342" t="s">
        <v>231</v>
      </c>
      <c r="E135" s="363">
        <f>VLOOKUP(B135,'Весь прайс лист'!$B$1:$E$430,4,FALSE)</f>
        <v>550</v>
      </c>
    </row>
    <row r="136" spans="1:5" s="7" customFormat="1" x14ac:dyDescent="0.3">
      <c r="A136" s="1097"/>
      <c r="B136" s="340" t="s">
        <v>317</v>
      </c>
      <c r="C136" s="341" t="str">
        <f>VLOOKUP(B136,'Весь прайс лист'!$B$4:$E$430,2,FALSE)</f>
        <v>Ключ разблокировки, комбинация 2 CHS1002</v>
      </c>
      <c r="D136" s="342" t="s">
        <v>231</v>
      </c>
      <c r="E136" s="363">
        <f>VLOOKUP(B136,'Весь прайс лист'!$B$1:$E$430,4,FALSE)</f>
        <v>550</v>
      </c>
    </row>
    <row r="137" spans="1:5" s="7" customFormat="1" x14ac:dyDescent="0.3">
      <c r="A137" s="1097"/>
      <c r="B137" s="340" t="s">
        <v>319</v>
      </c>
      <c r="C137" s="341" t="str">
        <f>VLOOKUP(B137,'Весь прайс лист'!$B$4:$E$430,2,FALSE)</f>
        <v>Ключ разблокировки, комбинация 3 CHS1003</v>
      </c>
      <c r="D137" s="342" t="s">
        <v>231</v>
      </c>
      <c r="E137" s="363">
        <f>VLOOKUP(B137,'Весь прайс лист'!$B$1:$E$430,4,FALSE)</f>
        <v>550</v>
      </c>
    </row>
    <row r="138" spans="1:5" x14ac:dyDescent="0.3">
      <c r="A138" s="1097"/>
      <c r="B138" s="340" t="s">
        <v>321</v>
      </c>
      <c r="C138" s="341" t="str">
        <f>VLOOKUP(B138,'Весь прайс лист'!$B$4:$E$430,2,FALSE)</f>
        <v>Ключ разблокировки, комбинация 4 CHS1004</v>
      </c>
      <c r="D138" s="342" t="s">
        <v>231</v>
      </c>
      <c r="E138" s="363">
        <f>VLOOKUP(B138,'Весь прайс лист'!$B$1:$E$430,4,FALSE)</f>
        <v>550</v>
      </c>
    </row>
    <row r="139" spans="1:5" x14ac:dyDescent="0.3">
      <c r="A139" s="1097"/>
      <c r="B139" s="340" t="s">
        <v>323</v>
      </c>
      <c r="C139" s="341" t="str">
        <f>VLOOKUP(B139,'Весь прайс лист'!$B$4:$E$430,2,FALSE)</f>
        <v>Ключ разблокировки, комбинация 5 CHS1005</v>
      </c>
      <c r="D139" s="342" t="s">
        <v>231</v>
      </c>
      <c r="E139" s="363">
        <f>VLOOKUP(B139,'Весь прайс лист'!$B$1:$E$430,4,FALSE)</f>
        <v>550</v>
      </c>
    </row>
    <row r="140" spans="1:5" x14ac:dyDescent="0.3">
      <c r="A140" s="1097"/>
      <c r="B140" s="340" t="s">
        <v>325</v>
      </c>
      <c r="C140" s="341" t="str">
        <f>VLOOKUP(B140,'Весь прайс лист'!$B$4:$E$430,2,FALSE)</f>
        <v>Ключ разблокировки, комбинация 6 CHS1006</v>
      </c>
      <c r="D140" s="342" t="s">
        <v>231</v>
      </c>
      <c r="E140" s="363">
        <f>VLOOKUP(B140,'Весь прайс лист'!$B$1:$E$430,4,FALSE)</f>
        <v>550</v>
      </c>
    </row>
    <row r="141" spans="1:5" x14ac:dyDescent="0.3">
      <c r="A141" s="1097"/>
      <c r="B141" s="340" t="s">
        <v>327</v>
      </c>
      <c r="C141" s="341" t="str">
        <f>VLOOKUP(B141,'Весь прайс лист'!$B$4:$E$430,2,FALSE)</f>
        <v>Ключ разблокировки, комбинация 7 CHS1007</v>
      </c>
      <c r="D141" s="342" t="s">
        <v>231</v>
      </c>
      <c r="E141" s="363">
        <f>VLOOKUP(B141,'Весь прайс лист'!$B$1:$E$430,4,FALSE)</f>
        <v>550</v>
      </c>
    </row>
    <row r="142" spans="1:5" x14ac:dyDescent="0.3">
      <c r="A142" s="1097"/>
      <c r="B142" s="340" t="s">
        <v>329</v>
      </c>
      <c r="C142" s="341" t="str">
        <f>VLOOKUP(B142,'Весь прайс лист'!$B$4:$E$430,2,FALSE)</f>
        <v>Ключ разблокировки, комбинация 8 CHS1008</v>
      </c>
      <c r="D142" s="342" t="s">
        <v>231</v>
      </c>
      <c r="E142" s="363">
        <f>VLOOKUP(B142,'Весь прайс лист'!$B$1:$E$430,4,FALSE)</f>
        <v>550</v>
      </c>
    </row>
    <row r="143" spans="1:5" x14ac:dyDescent="0.3">
      <c r="A143" s="1097"/>
      <c r="B143" s="340" t="s">
        <v>331</v>
      </c>
      <c r="C143" s="341" t="str">
        <f>VLOOKUP(B143,'Весь прайс лист'!$B$4:$E$430,2,FALSE)</f>
        <v>Ключ разблокировки, комбинация 9 CHS1009</v>
      </c>
      <c r="D143" s="342" t="s">
        <v>231</v>
      </c>
      <c r="E143" s="363">
        <f>VLOOKUP(B143,'Весь прайс лист'!$B$1:$E$430,4,FALSE)</f>
        <v>550</v>
      </c>
    </row>
    <row r="144" spans="1:5" x14ac:dyDescent="0.3">
      <c r="A144" s="1097"/>
      <c r="B144" s="340" t="s">
        <v>333</v>
      </c>
      <c r="C144" s="341" t="str">
        <f>VLOOKUP(B144,'Весь прайс лист'!$B$4:$E$430,2,FALSE)</f>
        <v>Ключ разблокировки, комбинация 10 CHS1010</v>
      </c>
      <c r="D144" s="342" t="s">
        <v>231</v>
      </c>
      <c r="E144" s="363">
        <f>VLOOKUP(B144,'Весь прайс лист'!$B$1:$E$430,4,FALSE)</f>
        <v>550</v>
      </c>
    </row>
    <row r="145" spans="1:5" x14ac:dyDescent="0.3">
      <c r="A145" s="1097"/>
      <c r="B145" s="340" t="s">
        <v>351</v>
      </c>
      <c r="C145" s="341" t="str">
        <f>VLOOKUP(B145,'Весь прайс лист'!$B$4:$E$430,2,FALSE)</f>
        <v>Считывающее устройство для транспондерных карт ETP</v>
      </c>
      <c r="D145" s="342" t="s">
        <v>231</v>
      </c>
      <c r="E145" s="363">
        <f>VLOOKUP(B145,'Весь прайс лист'!$B$1:$E$430,4,FALSE)</f>
        <v>4050</v>
      </c>
    </row>
    <row r="146" spans="1:5" x14ac:dyDescent="0.3">
      <c r="A146" s="1097"/>
      <c r="B146" s="340" t="s">
        <v>353</v>
      </c>
      <c r="C146" s="341" t="str">
        <f>VLOOKUP(B146,'Весь прайс лист'!$B$4:$E$430,2,FALSE)</f>
        <v>Считывающее устройство для транспондерных карт BlueBus ETPB</v>
      </c>
      <c r="D146" s="342" t="s">
        <v>231</v>
      </c>
      <c r="E146" s="363">
        <f>VLOOKUP(B146,'Весь прайс лист'!$B$1:$E$430,4,FALSE)</f>
        <v>5900</v>
      </c>
    </row>
    <row r="147" spans="1:5" x14ac:dyDescent="0.3">
      <c r="A147" s="1097"/>
      <c r="B147" s="340" t="s">
        <v>586</v>
      </c>
      <c r="C147" s="341" t="str">
        <f>VLOOKUP(B147,'Весь прайс лист'!$B$4:$E$430,2,FALSE)</f>
        <v>Индукционный датчик, 1-канальный LP21</v>
      </c>
      <c r="D147" s="342" t="s">
        <v>231</v>
      </c>
      <c r="E147" s="363">
        <f>VLOOKUP(B147,'Весь прайс лист'!$B$1:$E$430,4,FALSE)</f>
        <v>15350</v>
      </c>
    </row>
    <row r="148" spans="1:5" x14ac:dyDescent="0.3">
      <c r="A148" s="1097"/>
      <c r="B148" s="340" t="s">
        <v>588</v>
      </c>
      <c r="C148" s="341" t="str">
        <f>VLOOKUP(B148,'Весь прайс лист'!$B$4:$E$430,2,FALSE)</f>
        <v>Индукционный датчик, 2-канальный LP22</v>
      </c>
      <c r="D148" s="342" t="s">
        <v>231</v>
      </c>
      <c r="E148" s="363">
        <f>VLOOKUP(B148,'Весь прайс лист'!$B$1:$E$430,4,FALSE)</f>
        <v>19450</v>
      </c>
    </row>
    <row r="149" spans="1:5" s="7" customFormat="1" x14ac:dyDescent="0.3">
      <c r="A149" s="1097"/>
      <c r="B149" s="340" t="s">
        <v>808</v>
      </c>
      <c r="C149" s="341" t="str">
        <f>VLOOKUP(B149,'Весь прайс лист'!$B$4:$E$430,2,FALSE)</f>
        <v>Транспондерная карта MOCARD</v>
      </c>
      <c r="D149" s="342" t="s">
        <v>231</v>
      </c>
      <c r="E149" s="363">
        <f>VLOOKUP(B149,'Весь прайс лист'!$B$1:$E$430,4,FALSE)</f>
        <v>50</v>
      </c>
    </row>
    <row r="150" spans="1:5" x14ac:dyDescent="0.3">
      <c r="A150" s="1097"/>
      <c r="B150" s="340" t="s">
        <v>370</v>
      </c>
      <c r="C150" s="341" t="str">
        <f>VLOOKUP(B150,'Весь прайс лист'!$B$4:$E$430,2,FALSE)</f>
        <v>Декодер MORX</v>
      </c>
      <c r="D150" s="342" t="s">
        <v>231</v>
      </c>
      <c r="E150" s="363">
        <f>VLOOKUP(B150,'Весь прайс лист'!$B$1:$E$430,4,FALSE)</f>
        <v>5950</v>
      </c>
    </row>
    <row r="151" spans="1:5" x14ac:dyDescent="0.3">
      <c r="A151" s="1097"/>
      <c r="B151" s="340" t="s">
        <v>379</v>
      </c>
      <c r="C151" s="341" t="str">
        <f>VLOOKUP(B151,'Весь прайс лист'!$B$4:$E$430,2,FALSE)</f>
        <v>Обогревательный элемент PW1</v>
      </c>
      <c r="D151" s="342" t="s">
        <v>231</v>
      </c>
      <c r="E151" s="363">
        <f>VLOOKUP(B151,'Весь прайс лист'!$B$1:$E$430,4,FALSE)</f>
        <v>3500</v>
      </c>
    </row>
    <row r="152" spans="1:5" x14ac:dyDescent="0.3">
      <c r="A152" s="1097"/>
      <c r="B152" s="340" t="s">
        <v>381</v>
      </c>
      <c r="C152" s="341" t="str">
        <f>VLOOKUP(B152,'Весь прайс лист'!$B$4:$E$430,2,FALSE)</f>
        <v>Термостат для обогревательного элемента TW1</v>
      </c>
      <c r="D152" s="342" t="s">
        <v>231</v>
      </c>
      <c r="E152" s="363">
        <f>VLOOKUP(B152,'Весь прайс лист'!$B$1:$E$430,4,FALSE)</f>
        <v>3650</v>
      </c>
    </row>
  </sheetData>
  <mergeCells count="11">
    <mergeCell ref="A1:E1"/>
    <mergeCell ref="A133:A152"/>
    <mergeCell ref="A52:A84"/>
    <mergeCell ref="A85:A89"/>
    <mergeCell ref="A90:A111"/>
    <mergeCell ref="A2:A11"/>
    <mergeCell ref="A12:A30"/>
    <mergeCell ref="A31:A51"/>
    <mergeCell ref="A112:A120"/>
    <mergeCell ref="A121:A125"/>
    <mergeCell ref="A126:A13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138"/>
  <sheetViews>
    <sheetView view="pageBreakPreview" topLeftCell="A58" zoomScale="110" zoomScaleSheetLayoutView="110" workbookViewId="0">
      <selection activeCell="D62" sqref="D62"/>
    </sheetView>
  </sheetViews>
  <sheetFormatPr defaultRowHeight="14.4" x14ac:dyDescent="0.3"/>
  <cols>
    <col min="1" max="1" width="21.33203125" style="14" customWidth="1"/>
    <col min="2" max="2" width="58.109375" style="14" bestFit="1" customWidth="1"/>
    <col min="3" max="3" width="6.6640625" style="28" customWidth="1"/>
    <col min="4" max="4" width="12.109375" style="28" bestFit="1" customWidth="1"/>
  </cols>
  <sheetData>
    <row r="1" spans="1:4" ht="15" thickBot="1" x14ac:dyDescent="0.35">
      <c r="A1" s="68" t="s">
        <v>663</v>
      </c>
      <c r="B1" s="69" t="s">
        <v>41</v>
      </c>
      <c r="C1" s="69" t="s">
        <v>549</v>
      </c>
      <c r="D1" s="70" t="s">
        <v>661</v>
      </c>
    </row>
    <row r="2" spans="1:4" s="7" customFormat="1" ht="15.6" x14ac:dyDescent="0.3">
      <c r="A2" s="115" t="s">
        <v>408</v>
      </c>
      <c r="B2" s="115"/>
      <c r="C2" s="116"/>
      <c r="D2" s="116"/>
    </row>
    <row r="3" spans="1:4" s="7" customFormat="1" x14ac:dyDescent="0.3">
      <c r="A3" s="98" t="s">
        <v>555</v>
      </c>
      <c r="B3" s="98" t="str">
        <f>VLOOKUP(A3,'Весь прайс лист'!B:C,2,FALSE)</f>
        <v>Модуль WiFi для управления автоматикой Nice IT4WIFI</v>
      </c>
      <c r="C3" s="87" t="s">
        <v>231</v>
      </c>
      <c r="D3" s="117">
        <f>VLOOKUP(A3,'Весь прайс лист'!B:E,4,FALSE)</f>
        <v>7250</v>
      </c>
    </row>
    <row r="4" spans="1:4" s="7" customFormat="1" x14ac:dyDescent="0.3">
      <c r="A4" s="98" t="s">
        <v>952</v>
      </c>
      <c r="B4" s="98" t="str">
        <f>VLOOKUP(A4,'Весь прайс лист'!B:C,2,FALSE)</f>
        <v>Адаптер BUS4T</v>
      </c>
      <c r="C4" s="87" t="s">
        <v>231</v>
      </c>
      <c r="D4" s="117">
        <f>VLOOKUP(A4,'Весь прайс лист'!B:E,4,FALSE)</f>
        <v>2400</v>
      </c>
    </row>
    <row r="5" spans="1:4" s="7" customFormat="1" x14ac:dyDescent="0.3">
      <c r="A5" s="86" t="s">
        <v>234</v>
      </c>
      <c r="B5" s="86" t="str">
        <f>VLOOKUP(A5,'Весь прайс лист'!B:C,2,FALSE)</f>
        <v>Блок программирования пультов и приемников OBOX2</v>
      </c>
      <c r="C5" s="87" t="s">
        <v>231</v>
      </c>
      <c r="D5" s="117">
        <f>VLOOKUP(A5,'Весь прайс лист'!B:E,4,FALSE)</f>
        <v>22950</v>
      </c>
    </row>
    <row r="6" spans="1:4" x14ac:dyDescent="0.3">
      <c r="A6" s="86" t="s">
        <v>232</v>
      </c>
      <c r="B6" s="86" t="str">
        <f>VLOOKUP(A6,'Весь прайс лист'!B:C,2,FALSE)</f>
        <v>Блок программирования, управления и диагностики OVIEW/A</v>
      </c>
      <c r="C6" s="87" t="s">
        <v>231</v>
      </c>
      <c r="D6" s="117">
        <f>VLOOKUP(A6,'Весь прайс лист'!B:E,4,FALSE)</f>
        <v>17900</v>
      </c>
    </row>
    <row r="7" spans="1:4" s="7" customFormat="1" ht="27.6" x14ac:dyDescent="0.3">
      <c r="A7" s="86" t="s">
        <v>806</v>
      </c>
      <c r="B7" s="86" t="str">
        <f>VLOOKUP(A7,'Весь прайс лист'!B:C,2,FALSE)</f>
        <v>Комплект из 5 штук Блок программирования, управления и диагностики OVIEW/A</v>
      </c>
      <c r="C7" s="87" t="s">
        <v>3</v>
      </c>
      <c r="D7" s="117">
        <f>VLOOKUP(A7,'Весь прайс лист'!B:E,4,FALSE)</f>
        <v>39900</v>
      </c>
    </row>
    <row r="8" spans="1:4" s="7" customFormat="1" x14ac:dyDescent="0.3">
      <c r="A8" s="86" t="s">
        <v>233</v>
      </c>
      <c r="B8" s="86" t="str">
        <f>VLOOKUP(A8,'Весь прайс лист'!B:C,2,FALSE)</f>
        <v>Модуль Bluetooth для OVIEW/A OVBT</v>
      </c>
      <c r="C8" s="87" t="s">
        <v>231</v>
      </c>
      <c r="D8" s="117">
        <f>VLOOKUP(A8,'Весь прайс лист'!B:E,4,FALSE)</f>
        <v>18300</v>
      </c>
    </row>
    <row r="9" spans="1:4" s="7" customFormat="1" x14ac:dyDescent="0.3">
      <c r="A9" s="86" t="s">
        <v>237</v>
      </c>
      <c r="B9" s="86" t="str">
        <f>VLOOKUP(A9,'Весь прайс лист'!B:C,2,FALSE)</f>
        <v>Приемник OX2</v>
      </c>
      <c r="C9" s="87" t="s">
        <v>231</v>
      </c>
      <c r="D9" s="117">
        <f>VLOOKUP(A9,'Весь прайс лист'!B:E,4,FALSE)</f>
        <v>6250</v>
      </c>
    </row>
    <row r="10" spans="1:4" s="7" customFormat="1" x14ac:dyDescent="0.3">
      <c r="A10" s="86" t="s">
        <v>640</v>
      </c>
      <c r="B10" s="86" t="str">
        <f>VLOOKUP(A10,'Весь прайс лист'!B:C,2,FALSE)</f>
        <v xml:space="preserve">Комплект OX2KIT10. Состав комплекта: Приемник OX2 - 10 шт; </v>
      </c>
      <c r="C10" s="114" t="s">
        <v>3</v>
      </c>
      <c r="D10" s="118">
        <f>VLOOKUP(A10,'Весь прайс лист'!B:E,4,FALSE)</f>
        <v>29900</v>
      </c>
    </row>
    <row r="11" spans="1:4" x14ac:dyDescent="0.3">
      <c r="A11" s="86" t="s">
        <v>238</v>
      </c>
      <c r="B11" s="86" t="str">
        <f>VLOOKUP(A11,'Весь прайс лист'!B:C,2,FALSE)</f>
        <v>Приемник с передатчиком OX2T</v>
      </c>
      <c r="C11" s="87" t="s">
        <v>231</v>
      </c>
      <c r="D11" s="117">
        <f>VLOOKUP(A11,'Весь прайс лист'!B:E,4,FALSE)</f>
        <v>8000</v>
      </c>
    </row>
    <row r="12" spans="1:4" s="7" customFormat="1" ht="15" thickBot="1" x14ac:dyDescent="0.35">
      <c r="A12" s="86" t="s">
        <v>414</v>
      </c>
      <c r="B12" s="86" t="str">
        <f>VLOOKUP(A12,'Весь прайс лист'!B:C,2,FALSE)</f>
        <v>Приемник с передатчиком OX4T</v>
      </c>
      <c r="C12" s="87" t="s">
        <v>231</v>
      </c>
      <c r="D12" s="117">
        <f>VLOOKUP(A12,'Весь прайс лист'!B:E,4,FALSE)</f>
        <v>8000</v>
      </c>
    </row>
    <row r="13" spans="1:4" s="7" customFormat="1" ht="15" thickBot="1" x14ac:dyDescent="0.35">
      <c r="A13" s="406" t="s">
        <v>841</v>
      </c>
      <c r="B13" s="407" t="str">
        <f>VLOOKUP(A13,'Весь прайс лист'!B:C,2,FALSE)</f>
        <v>Приемник OXIBD с обратной связью</v>
      </c>
      <c r="C13" s="408" t="s">
        <v>231</v>
      </c>
      <c r="D13" s="409">
        <f>VLOOKUP(A13,'Весь прайс лист'!B:E,4,FALSE)</f>
        <v>3900</v>
      </c>
    </row>
    <row r="14" spans="1:4" s="7" customFormat="1" ht="15" thickBot="1" x14ac:dyDescent="0.35">
      <c r="A14" s="406" t="s">
        <v>842</v>
      </c>
      <c r="B14" s="407" t="str">
        <f>VLOOKUP(A14,'Весь прайс лист'!B:C,2,FALSE)</f>
        <v xml:space="preserve">Комплект OXIBDKIT10. Состав комплекта: Приемник OXIBD - 10 шт; </v>
      </c>
      <c r="C14" s="408" t="s">
        <v>3</v>
      </c>
      <c r="D14" s="409">
        <f>VLOOKUP(A14,'Весь прайс лист'!B:E,4,FALSE)</f>
        <v>29900</v>
      </c>
    </row>
    <row r="15" spans="1:4" s="7" customFormat="1" ht="15" thickBot="1" x14ac:dyDescent="0.35">
      <c r="A15" s="477" t="s">
        <v>975</v>
      </c>
      <c r="B15" s="478" t="str">
        <f>VLOOKUP(A15,'Весь прайс лист'!B:C,2,FALSE)</f>
        <v>Приемник OXILR с двухсторонней связью</v>
      </c>
      <c r="C15" s="479" t="s">
        <v>231</v>
      </c>
      <c r="D15" s="480">
        <f>VLOOKUP(A15,'Весь прайс лист'!B:E,4,FALSE)</f>
        <v>4900</v>
      </c>
    </row>
    <row r="16" spans="1:4" s="7" customFormat="1" ht="15" thickBot="1" x14ac:dyDescent="0.35">
      <c r="A16" s="477" t="s">
        <v>1028</v>
      </c>
      <c r="B16" s="478" t="str">
        <f>VLOOKUP(A16,'Весь прайс лист'!B:C,2,FALSE)</f>
        <v xml:space="preserve">Комплект OXILRKIT10. Состав комплекта: Приемник OXILR - 10 шт; </v>
      </c>
      <c r="C16" s="479" t="s">
        <v>3</v>
      </c>
      <c r="D16" s="480">
        <f>VLOOKUP(A16,'Весь прайс лист'!B:E,4,FALSE)</f>
        <v>39900</v>
      </c>
    </row>
    <row r="17" spans="1:4" x14ac:dyDescent="0.3">
      <c r="A17" s="86" t="s">
        <v>122</v>
      </c>
      <c r="B17" s="86" t="str">
        <f>VLOOKUP(A17,'Весь прайс лист'!B:C,2,FALSE)</f>
        <v>Пульт управления ERA ONE ON2E</v>
      </c>
      <c r="C17" s="87" t="s">
        <v>231</v>
      </c>
      <c r="D17" s="117">
        <f>VLOOKUP(A17,'Весь прайс лист'!B:E,4,FALSE)</f>
        <v>1790</v>
      </c>
    </row>
    <row r="18" spans="1:4" s="7" customFormat="1" x14ac:dyDescent="0.3">
      <c r="A18" s="86" t="s">
        <v>810</v>
      </c>
      <c r="B18" s="86" t="str">
        <f>VLOOKUP(A18,'Весь прайс лист'!B:C,2,FALSE)</f>
        <v>Комплект ON2EKIT10. Состав комплекта: Пульт ON2E - 10 шт.</v>
      </c>
      <c r="C18" s="87" t="s">
        <v>3</v>
      </c>
      <c r="D18" s="117">
        <f>VLOOKUP(A18,'Весь прайс лист'!B:E,4,FALSE)</f>
        <v>16900</v>
      </c>
    </row>
    <row r="19" spans="1:4" s="7" customFormat="1" x14ac:dyDescent="0.3">
      <c r="A19" s="86" t="s">
        <v>811</v>
      </c>
      <c r="B19" s="86" t="str">
        <f>VLOOKUP(A19,'Весь прайс лист'!B:C,2,FALSE)</f>
        <v>Комплект ON2EKIT50. Состав комплекта: Пульт ON2E - 50 шт.</v>
      </c>
      <c r="C19" s="87" t="s">
        <v>3</v>
      </c>
      <c r="D19" s="117">
        <f>VLOOKUP(A19,'Весь прайс лист'!B:E,4,FALSE)</f>
        <v>81900</v>
      </c>
    </row>
    <row r="20" spans="1:4" s="7" customFormat="1" ht="15" thickBot="1" x14ac:dyDescent="0.35">
      <c r="A20" s="91" t="s">
        <v>812</v>
      </c>
      <c r="B20" s="91" t="str">
        <f>VLOOKUP(A20,'Весь прайс лист'!B:C,2,FALSE)</f>
        <v>Комплект ON2EKIT100. Состав комплекта: Пульт ON2E - 100 шт.</v>
      </c>
      <c r="C20" s="92" t="s">
        <v>3</v>
      </c>
      <c r="D20" s="405">
        <f>VLOOKUP(A20,'Весь прайс лист'!B:E,4,FALSE)</f>
        <v>159900</v>
      </c>
    </row>
    <row r="21" spans="1:4" s="7" customFormat="1" ht="16.2" thickBot="1" x14ac:dyDescent="0.35">
      <c r="A21" s="1102" t="s">
        <v>879</v>
      </c>
      <c r="B21" s="1103"/>
      <c r="C21" s="1103"/>
      <c r="D21" s="1104"/>
    </row>
    <row r="22" spans="1:4" s="7" customFormat="1" ht="28.2" thickBot="1" x14ac:dyDescent="0.35">
      <c r="A22" s="412" t="s">
        <v>813</v>
      </c>
      <c r="B22" s="412" t="str">
        <f>VLOOKUP(A22,'Весь прайс лист'!B:C,2,FALSE)</f>
        <v>Комплект ON2EOXIBDKIT100. Состав комплекта: Пульт ON2E - 100 шт; Приемник OXIBD - 1 шт;</v>
      </c>
      <c r="C22" s="413" t="s">
        <v>3</v>
      </c>
      <c r="D22" s="414">
        <f>VLOOKUP(A22,'Весь прайс лист'!B:E,4,FALSE)</f>
        <v>162900</v>
      </c>
    </row>
    <row r="23" spans="1:4" s="7" customFormat="1" x14ac:dyDescent="0.3">
      <c r="A23" s="415" t="s">
        <v>814</v>
      </c>
      <c r="B23" s="416" t="str">
        <f>VLOOKUP(A23,'Весь прайс лист'!B:C,2,FALSE)</f>
        <v>Пульт управления ERA ONE ON3EBD с обратной связью</v>
      </c>
      <c r="C23" s="417" t="s">
        <v>231</v>
      </c>
      <c r="D23" s="418">
        <f>VLOOKUP(A23,'Весь прайс лист'!B:E,4,FALSE)</f>
        <v>1890</v>
      </c>
    </row>
    <row r="24" spans="1:4" s="7" customFormat="1" x14ac:dyDescent="0.3">
      <c r="A24" s="419" t="s">
        <v>815</v>
      </c>
      <c r="B24" s="410" t="str">
        <f>VLOOKUP(A24,'Весь прайс лист'!B:C,2,FALSE)</f>
        <v>Комплект ON3EBDKIT10. Состав комплекта: Пульт ON3EBD - 10 шт.</v>
      </c>
      <c r="C24" s="411" t="s">
        <v>3</v>
      </c>
      <c r="D24" s="420">
        <f>VLOOKUP(A24,'Весь прайс лист'!B:E,4,FALSE)</f>
        <v>17900</v>
      </c>
    </row>
    <row r="25" spans="1:4" s="7" customFormat="1" x14ac:dyDescent="0.3">
      <c r="A25" s="419" t="s">
        <v>816</v>
      </c>
      <c r="B25" s="410" t="str">
        <f>VLOOKUP(A25,'Весь прайс лист'!B:C,2,FALSE)</f>
        <v>Комплект ON3EBDKIT50. Состав комплекта: Пульт ON3EBD - 50 шт.</v>
      </c>
      <c r="C25" s="411" t="s">
        <v>3</v>
      </c>
      <c r="D25" s="420">
        <f>VLOOKUP(A25,'Весь прайс лист'!B:E,4,FALSE)</f>
        <v>86900</v>
      </c>
    </row>
    <row r="26" spans="1:4" s="7" customFormat="1" ht="27.6" x14ac:dyDescent="0.3">
      <c r="A26" s="419" t="s">
        <v>817</v>
      </c>
      <c r="B26" s="410" t="str">
        <f>VLOOKUP(A26,'Весь прайс лист'!B:C,2,FALSE)</f>
        <v>Комплект ON3EBDKIT100. Состав комплекта: Пульт ON3EBD - 100 шт.</v>
      </c>
      <c r="C26" s="411" t="s">
        <v>3</v>
      </c>
      <c r="D26" s="420">
        <f>VLOOKUP(A26,'Весь прайс лист'!B:E,4,FALSE)</f>
        <v>169900</v>
      </c>
    </row>
    <row r="27" spans="1:4" s="7" customFormat="1" ht="27.6" x14ac:dyDescent="0.3">
      <c r="A27" s="519" t="s">
        <v>818</v>
      </c>
      <c r="B27" s="412" t="str">
        <f>VLOOKUP(A27,'Весь прайс лист'!B:C,2,FALSE)</f>
        <v xml:space="preserve">Комплект ON3EBDOXIBDKIT100. Состав комплекта: Пульт ON3EBD - 100 шт; Приемник OXIBD - 1 шт; </v>
      </c>
      <c r="C27" s="413" t="s">
        <v>3</v>
      </c>
      <c r="D27" s="520">
        <f>VLOOKUP(A27,'Весь прайс лист'!B:E,4,FALSE)</f>
        <v>172900</v>
      </c>
    </row>
    <row r="28" spans="1:4" s="7" customFormat="1" x14ac:dyDescent="0.3">
      <c r="A28" s="516" t="s">
        <v>974</v>
      </c>
      <c r="B28" s="516" t="str">
        <f>VLOOKUP(A28,'Весь прайс лист'!B:C,2,FALSE)</f>
        <v>Пульт управления ON3ELR с двухсторонней связью</v>
      </c>
      <c r="C28" s="517" t="s">
        <v>3</v>
      </c>
      <c r="D28" s="518">
        <f>VLOOKUP(A28,'Весь прайс лист'!B:E,4,FALSE)</f>
        <v>2200</v>
      </c>
    </row>
    <row r="29" spans="1:4" s="7" customFormat="1" ht="27.6" x14ac:dyDescent="0.3">
      <c r="A29" s="516" t="s">
        <v>985</v>
      </c>
      <c r="B29" s="516" t="str">
        <f>VLOOKUP(A29,'Весь прайс лист'!B:C,2,FALSE)</f>
        <v>Комплект из 2х пультов, приемника и переходника OX2UBP LoRa ONELRKIT</v>
      </c>
      <c r="C29" s="517" t="s">
        <v>3</v>
      </c>
      <c r="D29" s="518">
        <f>VLOOKUP(A29,'Весь прайс лист'!B:E,4,FALSE)</f>
        <v>7950</v>
      </c>
    </row>
    <row r="30" spans="1:4" s="7" customFormat="1" x14ac:dyDescent="0.3">
      <c r="A30" s="516" t="s">
        <v>1079</v>
      </c>
      <c r="B30" s="516" t="str">
        <f>VLOOKUP(A30,'Весь прайс лист'!B:C,2,FALSE)</f>
        <v>Комплект ON3ELRKIT10. Состав комплекта: Пульт ON3ELR - 10 шт.</v>
      </c>
      <c r="C30" s="517" t="s">
        <v>3</v>
      </c>
      <c r="D30" s="518">
        <f>VLOOKUP(A30,'Весь прайс лист'!B:E,4,FALSE)</f>
        <v>20900</v>
      </c>
    </row>
    <row r="31" spans="1:4" s="7" customFormat="1" x14ac:dyDescent="0.3">
      <c r="A31" s="516" t="s">
        <v>1080</v>
      </c>
      <c r="B31" s="516" t="str">
        <f>VLOOKUP(A31,'Весь прайс лист'!B:C,2,FALSE)</f>
        <v>Комплект ON3ELRKIT50. Состав комплекта: Пульт ON3ELR - 50 шт.</v>
      </c>
      <c r="C31" s="517" t="s">
        <v>3</v>
      </c>
      <c r="D31" s="518">
        <f>VLOOKUP(A31,'Весь прайс лист'!B:E,4,FALSE)</f>
        <v>101900</v>
      </c>
    </row>
    <row r="32" spans="1:4" s="7" customFormat="1" ht="27.6" x14ac:dyDescent="0.3">
      <c r="A32" s="516" t="s">
        <v>1081</v>
      </c>
      <c r="B32" s="516" t="str">
        <f>VLOOKUP(A32,'Весь прайс лист'!B:C,2,FALSE)</f>
        <v>Комплект ON3ELRKIT100. Состав комплекта: Пульт ON3ELR - 100 шт.</v>
      </c>
      <c r="C32" s="517" t="s">
        <v>3</v>
      </c>
      <c r="D32" s="518">
        <f>VLOOKUP(A32,'Весь прайс лист'!B:E,4,FALSE)</f>
        <v>197900</v>
      </c>
    </row>
    <row r="33" spans="1:4" s="7" customFormat="1" ht="27.6" x14ac:dyDescent="0.3">
      <c r="A33" s="516" t="s">
        <v>1082</v>
      </c>
      <c r="B33" s="516" t="str">
        <f>VLOOKUP(A33,'Весь прайс лист'!B:C,2,FALSE)</f>
        <v>Комплект ON3ELRKIT10. Состав комплекта: Пульт ON3ELR - 100 шт.; приемник OXILR - 1 шт.</v>
      </c>
      <c r="C33" s="517" t="s">
        <v>3</v>
      </c>
      <c r="D33" s="518">
        <f>VLOOKUP(A33,'Весь прайс лист'!B:E,4,FALSE)</f>
        <v>200900</v>
      </c>
    </row>
    <row r="34" spans="1:4" s="7" customFormat="1" x14ac:dyDescent="0.3">
      <c r="A34" s="94" t="s">
        <v>235</v>
      </c>
      <c r="B34" s="94" t="str">
        <f>VLOOKUP(A34,'Весь прайс лист'!B:C,2,FALSE)</f>
        <v>Пульт управления ERA ONE ON4E</v>
      </c>
      <c r="C34" s="95" t="s">
        <v>231</v>
      </c>
      <c r="D34" s="404">
        <f>VLOOKUP(A34,'Весь прайс лист'!B:E,4,FALSE)</f>
        <v>1990</v>
      </c>
    </row>
    <row r="35" spans="1:4" s="7" customFormat="1" x14ac:dyDescent="0.3">
      <c r="A35" s="86" t="s">
        <v>819</v>
      </c>
      <c r="B35" s="94" t="str">
        <f>VLOOKUP(A35,'Весь прайс лист'!B:C,2,FALSE)</f>
        <v>Комплект ON4EKIT10. Состав комплекта: Пульт ON4E - 10 шт.</v>
      </c>
      <c r="C35" s="87" t="s">
        <v>3</v>
      </c>
      <c r="D35" s="117">
        <f>VLOOKUP(A35,'Весь прайс лист'!B:E,4,FALSE)</f>
        <v>18900</v>
      </c>
    </row>
    <row r="36" spans="1:4" s="7" customFormat="1" x14ac:dyDescent="0.3">
      <c r="A36" s="86" t="s">
        <v>820</v>
      </c>
      <c r="B36" s="94" t="str">
        <f>VLOOKUP(A36,'Весь прайс лист'!B:C,2,FALSE)</f>
        <v>Комплект ON4EKIT50. Состав комплекта: Пульт ON4E - 50 шт.</v>
      </c>
      <c r="C36" s="87" t="s">
        <v>3</v>
      </c>
      <c r="D36" s="117">
        <f>VLOOKUP(A36,'Весь прайс лист'!B:E,4,FALSE)</f>
        <v>91900</v>
      </c>
    </row>
    <row r="37" spans="1:4" s="7" customFormat="1" ht="15" thickBot="1" x14ac:dyDescent="0.35">
      <c r="A37" s="86" t="s">
        <v>821</v>
      </c>
      <c r="B37" s="94" t="str">
        <f>VLOOKUP(A37,'Весь прайс лист'!B:C,2,FALSE)</f>
        <v>Комплект ON4EKIT100. Состав комплекта: Пульт ON4E - 100 шт.</v>
      </c>
      <c r="C37" s="87" t="s">
        <v>3</v>
      </c>
      <c r="D37" s="117">
        <f>VLOOKUP(A37,'Весь прайс лист'!B:E,4,FALSE)</f>
        <v>179000</v>
      </c>
    </row>
    <row r="38" spans="1:4" s="7" customFormat="1" ht="16.2" thickBot="1" x14ac:dyDescent="0.35">
      <c r="A38" s="1102" t="s">
        <v>1104</v>
      </c>
      <c r="B38" s="1103"/>
      <c r="C38" s="1103"/>
      <c r="D38" s="1104"/>
    </row>
    <row r="39" spans="1:4" s="7" customFormat="1" ht="28.2" thickBot="1" x14ac:dyDescent="0.35">
      <c r="A39" s="421" t="s">
        <v>822</v>
      </c>
      <c r="B39" s="425" t="str">
        <f>VLOOKUP(A39,'Весь прайс лист'!B:C,2,FALSE)</f>
        <v>Комплект ON4EOXIBDKIT100. Состав комплекта: Пульт ON4E - 100 шт; Приемник OXIBD - 1 шт;</v>
      </c>
      <c r="C39" s="423" t="s">
        <v>3</v>
      </c>
      <c r="D39" s="424">
        <f>VLOOKUP(A39,'Весь прайс лист'!B:E,4,FALSE)</f>
        <v>182900</v>
      </c>
    </row>
    <row r="40" spans="1:4" s="7" customFormat="1" x14ac:dyDescent="0.3">
      <c r="A40" s="94" t="s">
        <v>236</v>
      </c>
      <c r="B40" s="94" t="str">
        <f>VLOOKUP(A40,'Весь прайс лист'!B:C,2,FALSE)</f>
        <v>Пульт управления ERA ONE ON9E</v>
      </c>
      <c r="C40" s="95" t="s">
        <v>231</v>
      </c>
      <c r="D40" s="404">
        <f>VLOOKUP(A40,'Весь прайс лист'!B:E,4,FALSE)</f>
        <v>2090</v>
      </c>
    </row>
    <row r="41" spans="1:4" s="7" customFormat="1" x14ac:dyDescent="0.3">
      <c r="A41" s="86" t="s">
        <v>823</v>
      </c>
      <c r="B41" s="86" t="str">
        <f>VLOOKUP(A41,'Весь прайс лист'!B:C,2,FALSE)</f>
        <v>Комплект ON9EKIT10. Состав комплекта: Пульт ON9E - 10 шт.</v>
      </c>
      <c r="C41" s="87" t="s">
        <v>3</v>
      </c>
      <c r="D41" s="117">
        <f>VLOOKUP(A41,'Весь прайс лист'!B:E,4,FALSE)</f>
        <v>19900</v>
      </c>
    </row>
    <row r="42" spans="1:4" s="7" customFormat="1" x14ac:dyDescent="0.3">
      <c r="A42" s="86" t="s">
        <v>824</v>
      </c>
      <c r="B42" s="86" t="str">
        <f>VLOOKUP(A42,'Весь прайс лист'!B:C,2,FALSE)</f>
        <v>Комплект ON9EKIT50. Состав комплекта: Пульт ON9E - 50 шт.</v>
      </c>
      <c r="C42" s="87" t="s">
        <v>3</v>
      </c>
      <c r="D42" s="117">
        <f>VLOOKUP(A42,'Весь прайс лист'!B:E,4,FALSE)</f>
        <v>96900</v>
      </c>
    </row>
    <row r="43" spans="1:4" s="7" customFormat="1" ht="15" thickBot="1" x14ac:dyDescent="0.35">
      <c r="A43" s="86" t="s">
        <v>825</v>
      </c>
      <c r="B43" s="86" t="str">
        <f>VLOOKUP(A43,'Весь прайс лист'!B:C,2,FALSE)</f>
        <v>Комплект ON9EKIT100. Состав комплекта: Пульт ON9E - 100 шт.</v>
      </c>
      <c r="C43" s="87" t="s">
        <v>3</v>
      </c>
      <c r="D43" s="117">
        <f>VLOOKUP(A43,'Весь прайс лист'!B:E,4,FALSE)</f>
        <v>189900</v>
      </c>
    </row>
    <row r="44" spans="1:4" s="7" customFormat="1" ht="16.2" thickBot="1" x14ac:dyDescent="0.35">
      <c r="A44" s="1102" t="s">
        <v>1104</v>
      </c>
      <c r="B44" s="1103"/>
      <c r="C44" s="1103"/>
      <c r="D44" s="1104"/>
    </row>
    <row r="45" spans="1:4" s="7" customFormat="1" ht="28.2" thickBot="1" x14ac:dyDescent="0.35">
      <c r="A45" s="421" t="s">
        <v>826</v>
      </c>
      <c r="B45" s="422" t="str">
        <f>VLOOKUP(A45,'Весь прайс лист'!B:C,2,FALSE)</f>
        <v>Комплект ON9EOXIBDKIT100. Состав комплекта: Пульт ON9E - 100 шт; Приемник OXIBD - 1 шт;</v>
      </c>
      <c r="C45" s="423" t="s">
        <v>3</v>
      </c>
      <c r="D45" s="424">
        <f>VLOOKUP(A45,'Весь прайс лист'!B:E,4,FALSE)</f>
        <v>192900</v>
      </c>
    </row>
    <row r="46" spans="1:4" ht="15.6" x14ac:dyDescent="0.3">
      <c r="A46" s="115" t="s">
        <v>392</v>
      </c>
      <c r="B46" s="115"/>
      <c r="C46" s="116"/>
      <c r="D46" s="426"/>
    </row>
    <row r="47" spans="1:4" x14ac:dyDescent="0.3">
      <c r="A47" s="86" t="s">
        <v>244</v>
      </c>
      <c r="B47" s="86" t="str">
        <f>VLOOKUP(A47,'Весь прайс лист'!B:C,2,FALSE)</f>
        <v>Пульт управления FLO1R-S</v>
      </c>
      <c r="C47" s="87" t="s">
        <v>231</v>
      </c>
      <c r="D47" s="117">
        <f>VLOOKUP(A47,'Весь прайс лист'!B:E,4,FALSE)</f>
        <v>1290</v>
      </c>
    </row>
    <row r="48" spans="1:4" x14ac:dyDescent="0.3">
      <c r="A48" s="86" t="s">
        <v>455</v>
      </c>
      <c r="B48" s="86" t="str">
        <f>VLOOKUP(A48,'Весь прайс лист'!B:C,2,FALSE)</f>
        <v xml:space="preserve">Комплект FLO1R-SKIT10. Состав комплекта: Пульт FLO1R-S - 10 шт; </v>
      </c>
      <c r="C48" s="87" t="s">
        <v>3</v>
      </c>
      <c r="D48" s="117">
        <f>VLOOKUP(A48,'Весь прайс лист'!B:E,4,FALSE)</f>
        <v>11900</v>
      </c>
    </row>
    <row r="49" spans="1:4" x14ac:dyDescent="0.3">
      <c r="A49" s="86" t="s">
        <v>456</v>
      </c>
      <c r="B49" s="86" t="str">
        <f>VLOOKUP(A49,'Весь прайс лист'!B:C,2,FALSE)</f>
        <v xml:space="preserve">Комплект FLO1R-SKIT50. Состав комплекта: Пульт FLO1R-S - 50 шт; </v>
      </c>
      <c r="C49" s="87" t="s">
        <v>3</v>
      </c>
      <c r="D49" s="117">
        <f>VLOOKUP(A49,'Весь прайс лист'!B:E,4,FALSE)</f>
        <v>57900</v>
      </c>
    </row>
    <row r="50" spans="1:4" x14ac:dyDescent="0.3">
      <c r="A50" s="86" t="s">
        <v>457</v>
      </c>
      <c r="B50" s="86" t="str">
        <f>VLOOKUP(A50,'Весь прайс лист'!B:C,2,FALSE)</f>
        <v xml:space="preserve">Комплект FLO1R-SKIT100. Состав комплекта: Пульт FLO1R-S - 100 шт; </v>
      </c>
      <c r="C50" s="87" t="s">
        <v>3</v>
      </c>
      <c r="D50" s="117">
        <f>VLOOKUP(A50,'Весь прайс лист'!B:E,4,FALSE)</f>
        <v>111900</v>
      </c>
    </row>
    <row r="51" spans="1:4" s="7" customFormat="1" ht="27.6" x14ac:dyDescent="0.3">
      <c r="A51" s="86" t="s">
        <v>772</v>
      </c>
      <c r="B51" s="86" t="s">
        <v>773</v>
      </c>
      <c r="C51" s="87" t="s">
        <v>3</v>
      </c>
      <c r="D51" s="117">
        <f>VLOOKUP(A51,'Весь прайс лист'!B:E,4,FALSE)</f>
        <v>114900</v>
      </c>
    </row>
    <row r="52" spans="1:4" x14ac:dyDescent="0.3">
      <c r="A52" s="86" t="s">
        <v>249</v>
      </c>
      <c r="B52" s="86" t="str">
        <f>VLOOKUP(A52,'Весь прайс лист'!B:C,2,FALSE)</f>
        <v>Пульт управления FLO2</v>
      </c>
      <c r="C52" s="87" t="s">
        <v>231</v>
      </c>
      <c r="D52" s="117">
        <f>VLOOKUP(A52,'Весь прайс лист'!B:E,4,FALSE)</f>
        <v>1990</v>
      </c>
    </row>
    <row r="53" spans="1:4" s="7" customFormat="1" x14ac:dyDescent="0.3">
      <c r="A53" s="86" t="s">
        <v>470</v>
      </c>
      <c r="B53" s="86" t="str">
        <f>VLOOKUP(A53,'Весь прайс лист'!B:C,2,FALSE)</f>
        <v xml:space="preserve">Комплект FLO2KIT10. Состав комплекта: Пульт FLO2 - 10 шт; </v>
      </c>
      <c r="C53" s="87" t="s">
        <v>3</v>
      </c>
      <c r="D53" s="117">
        <f>VLOOKUP(A53,'Весь прайс лист'!B:E,4,FALSE)</f>
        <v>18900</v>
      </c>
    </row>
    <row r="54" spans="1:4" x14ac:dyDescent="0.3">
      <c r="A54" s="86" t="s">
        <v>471</v>
      </c>
      <c r="B54" s="86" t="str">
        <f>VLOOKUP(A54,'Весь прайс лист'!B:C,2,FALSE)</f>
        <v xml:space="preserve">Комплект FLO2KIT50. Состав комплекта: Пульт FLO2 - 50 шт; </v>
      </c>
      <c r="C54" s="87" t="s">
        <v>3</v>
      </c>
      <c r="D54" s="117">
        <f>VLOOKUP(A54,'Весь прайс лист'!B:E,4,FALSE)</f>
        <v>89900</v>
      </c>
    </row>
    <row r="55" spans="1:4" x14ac:dyDescent="0.3">
      <c r="A55" s="86" t="s">
        <v>472</v>
      </c>
      <c r="B55" s="86" t="str">
        <f>VLOOKUP(A55,'Весь прайс лист'!B:C,2,FALSE)</f>
        <v xml:space="preserve">Комплект FLO2KIT100. Состав комплекта: Пульт FLO2 - 100 шт; </v>
      </c>
      <c r="C55" s="87" t="s">
        <v>3</v>
      </c>
      <c r="D55" s="117">
        <f>VLOOKUP(A55,'Весь прайс лист'!B:E,4,FALSE)</f>
        <v>175900</v>
      </c>
    </row>
    <row r="56" spans="1:4" x14ac:dyDescent="0.3">
      <c r="A56" s="86" t="s">
        <v>246</v>
      </c>
      <c r="B56" s="86" t="str">
        <f>VLOOKUP(A56,'Весь прайс лист'!B:C,2,FALSE)</f>
        <v>Пульт управления ERA FLOR FLO2RE</v>
      </c>
      <c r="C56" s="87" t="s">
        <v>231</v>
      </c>
      <c r="D56" s="117">
        <f>VLOOKUP(A56,'Весь прайс лист'!B:E,4,FALSE)</f>
        <v>1690</v>
      </c>
    </row>
    <row r="57" spans="1:4" x14ac:dyDescent="0.3">
      <c r="A57" s="86" t="s">
        <v>464</v>
      </c>
      <c r="B57" s="86" t="str">
        <f>VLOOKUP(A57,'Весь прайс лист'!B:C,2,FALSE)</f>
        <v xml:space="preserve">Комплект FLO2REKIT10. Состав комплекта: Пульт FLO2RE - 10 шт; </v>
      </c>
      <c r="C57" s="87" t="s">
        <v>3</v>
      </c>
      <c r="D57" s="117">
        <f>VLOOKUP(A57,'Весь прайс лист'!B:E,4,FALSE)</f>
        <v>15900</v>
      </c>
    </row>
    <row r="58" spans="1:4" x14ac:dyDescent="0.3">
      <c r="A58" s="86" t="s">
        <v>465</v>
      </c>
      <c r="B58" s="86" t="str">
        <f>VLOOKUP(A58,'Весь прайс лист'!B:C,2,FALSE)</f>
        <v xml:space="preserve">Комплект FLO2REKIT50. Состав комплекта: Пульт FLO2RE - 50 шт; </v>
      </c>
      <c r="C58" s="87" t="s">
        <v>3</v>
      </c>
      <c r="D58" s="117">
        <f>VLOOKUP(A58,'Весь прайс лист'!B:E,4,FALSE)</f>
        <v>77900</v>
      </c>
    </row>
    <row r="59" spans="1:4" x14ac:dyDescent="0.3">
      <c r="A59" s="86" t="s">
        <v>466</v>
      </c>
      <c r="B59" s="86" t="str">
        <f>VLOOKUP(A59,'Весь прайс лист'!B:C,2,FALSE)</f>
        <v xml:space="preserve">Комплект FLO2REKIT100. Состав комплекта: Пульт FLO2RE - 100 шт; </v>
      </c>
      <c r="C59" s="87" t="s">
        <v>3</v>
      </c>
      <c r="D59" s="117">
        <f>VLOOKUP(A59,'Весь прайс лист'!B:E,4,FALSE)</f>
        <v>150900</v>
      </c>
    </row>
    <row r="60" spans="1:4" s="7" customFormat="1" x14ac:dyDescent="0.3">
      <c r="A60" s="86" t="s">
        <v>774</v>
      </c>
      <c r="B60" s="86" t="s">
        <v>775</v>
      </c>
      <c r="C60" s="87" t="s">
        <v>3</v>
      </c>
      <c r="D60" s="117">
        <f>VLOOKUP(A60,'Весь прайс лист'!B:E,4,FALSE)</f>
        <v>153900</v>
      </c>
    </row>
    <row r="61" spans="1:4" x14ac:dyDescent="0.3">
      <c r="A61" s="86" t="s">
        <v>93</v>
      </c>
      <c r="B61" s="86" t="str">
        <f>VLOOKUP(A61,'Весь прайс лист'!B:C,2,FALSE)</f>
        <v>Пульт управления FLO2R-S</v>
      </c>
      <c r="C61" s="87" t="s">
        <v>231</v>
      </c>
      <c r="D61" s="117">
        <f>VLOOKUP(A61,'Весь прайс лист'!B:E,4,FALSE)</f>
        <v>1390</v>
      </c>
    </row>
    <row r="62" spans="1:4" x14ac:dyDescent="0.3">
      <c r="A62" s="86" t="s">
        <v>458</v>
      </c>
      <c r="B62" s="86" t="str">
        <f>VLOOKUP(A62,'Весь прайс лист'!B:C,2,FALSE)</f>
        <v xml:space="preserve">Комплект FLO2R-SKIT10. Состав комплекта: Пульт FLO2R-S - 10 шт; </v>
      </c>
      <c r="C62" s="87" t="s">
        <v>3</v>
      </c>
      <c r="D62" s="117">
        <f>VLOOKUP(A62,'Весь прайс лист'!B:E,4,FALSE)</f>
        <v>12900</v>
      </c>
    </row>
    <row r="63" spans="1:4" x14ac:dyDescent="0.3">
      <c r="A63" s="86" t="s">
        <v>459</v>
      </c>
      <c r="B63" s="86" t="str">
        <f>VLOOKUP(A63,'Весь прайс лист'!B:C,2,FALSE)</f>
        <v xml:space="preserve">Комплект FLO2R-SKIT50. Состав комплекта: Пульт FLO2R-S - 50 шт; </v>
      </c>
      <c r="C63" s="87" t="s">
        <v>3</v>
      </c>
      <c r="D63" s="117">
        <f>VLOOKUP(A63,'Весь прайс лист'!B:E,4,FALSE)</f>
        <v>62900</v>
      </c>
    </row>
    <row r="64" spans="1:4" x14ac:dyDescent="0.3">
      <c r="A64" s="86" t="s">
        <v>460</v>
      </c>
      <c r="B64" s="86" t="str">
        <f>VLOOKUP(A64,'Весь прайс лист'!B:C,2,FALSE)</f>
        <v xml:space="preserve">Комплект FLO2R-SKIT100. Состав комплекта: Пульт FLO2R-S - 100 шт; </v>
      </c>
      <c r="C64" s="87" t="s">
        <v>3</v>
      </c>
      <c r="D64" s="117">
        <f>VLOOKUP(A64,'Весь прайс лист'!B:E,4,FALSE)</f>
        <v>120900</v>
      </c>
    </row>
    <row r="65" spans="1:4" s="7" customFormat="1" x14ac:dyDescent="0.3">
      <c r="A65" s="86" t="s">
        <v>776</v>
      </c>
      <c r="B65" s="86" t="s">
        <v>777</v>
      </c>
      <c r="C65" s="87" t="s">
        <v>3</v>
      </c>
      <c r="D65" s="117">
        <f>VLOOKUP(A65,'Весь прайс лист'!B:E,4,FALSE)</f>
        <v>123900</v>
      </c>
    </row>
    <row r="66" spans="1:4" x14ac:dyDescent="0.3">
      <c r="A66" s="86" t="s">
        <v>250</v>
      </c>
      <c r="B66" s="86" t="str">
        <f>VLOOKUP(A66,'Весь прайс лист'!B:C,2,FALSE)</f>
        <v>Пульт управления FLO4</v>
      </c>
      <c r="C66" s="87" t="s">
        <v>231</v>
      </c>
      <c r="D66" s="117">
        <f>VLOOKUP(A66,'Весь прайс лист'!B:E,4,FALSE)</f>
        <v>2090</v>
      </c>
    </row>
    <row r="67" spans="1:4" x14ac:dyDescent="0.3">
      <c r="A67" s="86" t="s">
        <v>473</v>
      </c>
      <c r="B67" s="86" t="str">
        <f>VLOOKUP(A67,'Весь прайс лист'!B:C,2,FALSE)</f>
        <v xml:space="preserve">Комплект FLO4KIT10. Состав комплекта: Пульт FLO4 - 10 шт; </v>
      </c>
      <c r="C67" s="87" t="s">
        <v>3</v>
      </c>
      <c r="D67" s="117">
        <f>VLOOKUP(A67,'Весь прайс лист'!B:E,4,FALSE)</f>
        <v>19900</v>
      </c>
    </row>
    <row r="68" spans="1:4" x14ac:dyDescent="0.3">
      <c r="A68" s="86" t="s">
        <v>474</v>
      </c>
      <c r="B68" s="86" t="str">
        <f>VLOOKUP(A68,'Весь прайс лист'!B:C,2,FALSE)</f>
        <v xml:space="preserve">Комплект FLO4KIT50. Состав комплекта: Пульт FLO4 - 50 шт; </v>
      </c>
      <c r="C68" s="87" t="s">
        <v>3</v>
      </c>
      <c r="D68" s="117">
        <f>VLOOKUP(A68,'Весь прайс лист'!B:E,4,FALSE)</f>
        <v>97900</v>
      </c>
    </row>
    <row r="69" spans="1:4" x14ac:dyDescent="0.3">
      <c r="A69" s="86" t="s">
        <v>475</v>
      </c>
      <c r="B69" s="86" t="str">
        <f>VLOOKUP(A69,'Весь прайс лист'!B:C,2,FALSE)</f>
        <v xml:space="preserve">Комплект FLO4KIT100. Состав комплекта: Пульт FLO4 - 100 шт; </v>
      </c>
      <c r="C69" s="87" t="s">
        <v>3</v>
      </c>
      <c r="D69" s="117">
        <f>VLOOKUP(A69,'Весь прайс лист'!B:E,4,FALSE)</f>
        <v>189900</v>
      </c>
    </row>
    <row r="70" spans="1:4" x14ac:dyDescent="0.3">
      <c r="A70" s="86" t="s">
        <v>247</v>
      </c>
      <c r="B70" s="86" t="str">
        <f>VLOOKUP(A70,'Весь прайс лист'!B:C,2,FALSE)</f>
        <v>Пульт управления ERA FLOR FLO4RE</v>
      </c>
      <c r="C70" s="87" t="s">
        <v>231</v>
      </c>
      <c r="D70" s="117">
        <f>VLOOKUP(A70,'Весь прайс лист'!B:E,4,FALSE)</f>
        <v>1890</v>
      </c>
    </row>
    <row r="71" spans="1:4" x14ac:dyDescent="0.3">
      <c r="A71" s="86" t="s">
        <v>467</v>
      </c>
      <c r="B71" s="86" t="str">
        <f>VLOOKUP(A71,'Весь прайс лист'!B:C,2,FALSE)</f>
        <v xml:space="preserve">Комплект FLO4REKIT10. Состав комплекта: Пульт FLO4RE - 10 шт; </v>
      </c>
      <c r="C71" s="87" t="s">
        <v>3</v>
      </c>
      <c r="D71" s="117">
        <f>VLOOKUP(A71,'Весь прайс лист'!B:E,4,FALSE)</f>
        <v>17900</v>
      </c>
    </row>
    <row r="72" spans="1:4" s="7" customFormat="1" x14ac:dyDescent="0.3">
      <c r="A72" s="86" t="s">
        <v>468</v>
      </c>
      <c r="B72" s="86" t="str">
        <f>VLOOKUP(A72,'Весь прайс лист'!B:C,2,FALSE)</f>
        <v xml:space="preserve">Комплект FLO4REKIT50. Состав комплекта: Пульт FLO4RE - 50 шт; </v>
      </c>
      <c r="C72" s="87" t="s">
        <v>3</v>
      </c>
      <c r="D72" s="117">
        <f>VLOOKUP(A72,'Весь прайс лист'!B:E,4,FALSE)</f>
        <v>87900</v>
      </c>
    </row>
    <row r="73" spans="1:4" s="7" customFormat="1" x14ac:dyDescent="0.3">
      <c r="A73" s="86" t="s">
        <v>469</v>
      </c>
      <c r="B73" s="86" t="str">
        <f>VLOOKUP(A73,'Весь прайс лист'!B:C,2,FALSE)</f>
        <v xml:space="preserve">Комплект FLO4REKIT100. Состав комплекта: Пульт FLO4RE - 100 шт; </v>
      </c>
      <c r="C73" s="87" t="s">
        <v>3</v>
      </c>
      <c r="D73" s="117">
        <f>VLOOKUP(A73,'Весь прайс лист'!B:E,4,FALSE)</f>
        <v>171900</v>
      </c>
    </row>
    <row r="74" spans="1:4" s="7" customFormat="1" x14ac:dyDescent="0.3">
      <c r="A74" s="86" t="s">
        <v>779</v>
      </c>
      <c r="B74" s="86" t="s">
        <v>778</v>
      </c>
      <c r="C74" s="87" t="s">
        <v>3</v>
      </c>
      <c r="D74" s="117">
        <f>VLOOKUP(A74,'Весь прайс лист'!B:E,4,FALSE)</f>
        <v>174900</v>
      </c>
    </row>
    <row r="75" spans="1:4" s="7" customFormat="1" x14ac:dyDescent="0.3">
      <c r="A75" s="86" t="s">
        <v>245</v>
      </c>
      <c r="B75" s="86" t="str">
        <f>VLOOKUP(A75,'Весь прайс лист'!B:C,2,FALSE)</f>
        <v>Пульт управления FLO4R-S</v>
      </c>
      <c r="C75" s="87" t="s">
        <v>231</v>
      </c>
      <c r="D75" s="117">
        <f>VLOOKUP(A75,'Весь прайс лист'!B:E,4,FALSE)</f>
        <v>1490</v>
      </c>
    </row>
    <row r="76" spans="1:4" s="7" customFormat="1" x14ac:dyDescent="0.3">
      <c r="A76" s="86" t="s">
        <v>461</v>
      </c>
      <c r="B76" s="86" t="str">
        <f>VLOOKUP(A76,'Весь прайс лист'!B:C,2,FALSE)</f>
        <v xml:space="preserve">Комплект FLO4R-SKIT10. Состав комплекта: Пульт FLO4R-S - 10 шт; </v>
      </c>
      <c r="C76" s="87" t="s">
        <v>3</v>
      </c>
      <c r="D76" s="117">
        <f>VLOOKUP(A76,'Весь прайс лист'!B:E,4,FALSE)</f>
        <v>13900</v>
      </c>
    </row>
    <row r="77" spans="1:4" x14ac:dyDescent="0.3">
      <c r="A77" s="86" t="s">
        <v>462</v>
      </c>
      <c r="B77" s="86" t="str">
        <f>VLOOKUP(A77,'Весь прайс лист'!B:C,2,FALSE)</f>
        <v xml:space="preserve">Комплект FLO4R-SKIT50. Состав комплекта: Пульт FLO4R-S - 50 шт; </v>
      </c>
      <c r="C77" s="87" t="s">
        <v>3</v>
      </c>
      <c r="D77" s="117">
        <f>VLOOKUP(A77,'Весь прайс лист'!B:E,4,FALSE)</f>
        <v>67900</v>
      </c>
    </row>
    <row r="78" spans="1:4" x14ac:dyDescent="0.3">
      <c r="A78" s="86" t="s">
        <v>463</v>
      </c>
      <c r="B78" s="86" t="str">
        <f>VLOOKUP(A78,'Весь прайс лист'!B:C,2,FALSE)</f>
        <v xml:space="preserve">Комплект FLO4R-SKIT100. Состав комплекта: Пульт FLO4R-S - 100 шт; </v>
      </c>
      <c r="C78" s="87" t="s">
        <v>3</v>
      </c>
      <c r="D78" s="117">
        <f>VLOOKUP(A78,'Весь прайс лист'!B:E,4,FALSE)</f>
        <v>130900</v>
      </c>
    </row>
    <row r="79" spans="1:4" s="7" customFormat="1" x14ac:dyDescent="0.3">
      <c r="A79" s="86" t="s">
        <v>781</v>
      </c>
      <c r="B79" s="86" t="s">
        <v>780</v>
      </c>
      <c r="C79" s="87" t="s">
        <v>3</v>
      </c>
      <c r="D79" s="117">
        <f>VLOOKUP(A79,'Весь прайс лист'!B:E,4,FALSE)</f>
        <v>133900</v>
      </c>
    </row>
    <row r="80" spans="1:4" s="7" customFormat="1" x14ac:dyDescent="0.3">
      <c r="A80" s="86" t="s">
        <v>107</v>
      </c>
      <c r="B80" s="86" t="e">
        <f>VLOOKUP(A80,'Весь прайс лист'!B:C,2,FALSE)</f>
        <v>#N/A</v>
      </c>
      <c r="C80" s="87" t="s">
        <v>231</v>
      </c>
      <c r="D80" s="117" t="e">
        <f>VLOOKUP(A80,'Весь прайс лист'!B:E,4,FALSE)</f>
        <v>#N/A</v>
      </c>
    </row>
    <row r="81" spans="1:4" s="7" customFormat="1" x14ac:dyDescent="0.3">
      <c r="A81" s="86" t="s">
        <v>248</v>
      </c>
      <c r="B81" s="86" t="str">
        <f>VLOOKUP(A81,'Весь прайс лист'!B:C,2,FALSE)</f>
        <v>Дополнительная память BM1000</v>
      </c>
      <c r="C81" s="87" t="s">
        <v>231</v>
      </c>
      <c r="D81" s="117">
        <f>VLOOKUP(A81,'Весь прайс лист'!B:E,4,FALSE)</f>
        <v>2400</v>
      </c>
    </row>
    <row r="82" spans="1:4" s="7" customFormat="1" ht="15.6" x14ac:dyDescent="0.3">
      <c r="A82" s="84" t="s">
        <v>401</v>
      </c>
      <c r="B82" s="84"/>
      <c r="C82" s="89"/>
      <c r="D82" s="119">
        <f>VLOOKUP(A82,'Весь прайс лист'!B:E,4,FALSE)</f>
        <v>0</v>
      </c>
    </row>
    <row r="83" spans="1:4" s="7" customFormat="1" x14ac:dyDescent="0.3">
      <c r="A83" s="86" t="s">
        <v>243</v>
      </c>
      <c r="B83" s="86" t="str">
        <f>VLOOKUP(A83,'Весь прайс лист'!B:C,2,FALSE)</f>
        <v>Пульт управления 2-канальный, цвет черный INTI2</v>
      </c>
      <c r="C83" s="87" t="s">
        <v>231</v>
      </c>
      <c r="D83" s="117">
        <f>VLOOKUP(A83,'Весь прайс лист'!B:E,4,FALSE)</f>
        <v>1790</v>
      </c>
    </row>
    <row r="84" spans="1:4" s="7" customFormat="1" x14ac:dyDescent="0.3">
      <c r="A84" s="86" t="s">
        <v>242</v>
      </c>
      <c r="B84" s="86" t="str">
        <f>VLOOKUP(A84,'Весь прайс лист'!B:C,2,FALSE)</f>
        <v>Пульт управления 2-канальный, цвет синий INTI2B</v>
      </c>
      <c r="C84" s="87" t="s">
        <v>231</v>
      </c>
      <c r="D84" s="117">
        <f>VLOOKUP(A84,'Весь прайс лист'!B:E,4,FALSE)</f>
        <v>1790</v>
      </c>
    </row>
    <row r="85" spans="1:4" x14ac:dyDescent="0.3">
      <c r="A85" s="86" t="s">
        <v>240</v>
      </c>
      <c r="B85" s="86" t="str">
        <f>VLOOKUP(A85,'Весь прайс лист'!B:C,2,FALSE)</f>
        <v>Пульт управления 2-канальный, цвет зеленый INTI2G</v>
      </c>
      <c r="C85" s="87" t="s">
        <v>231</v>
      </c>
      <c r="D85" s="117">
        <f>VLOOKUP(A85,'Весь прайс лист'!B:E,4,FALSE)</f>
        <v>1790</v>
      </c>
    </row>
    <row r="86" spans="1:4" s="7" customFormat="1" x14ac:dyDescent="0.3">
      <c r="A86" s="86" t="s">
        <v>241</v>
      </c>
      <c r="B86" s="86" t="str">
        <f>VLOOKUP(A86,'Весь прайс лист'!B:C,2,FALSE)</f>
        <v>Пульт управления 2-канальный, цвет лиловый INTI2L</v>
      </c>
      <c r="C86" s="87" t="s">
        <v>231</v>
      </c>
      <c r="D86" s="117">
        <f>VLOOKUP(A86,'Весь прайс лист'!B:E,4,FALSE)</f>
        <v>1790</v>
      </c>
    </row>
    <row r="87" spans="1:4" x14ac:dyDescent="0.3">
      <c r="A87" s="86" t="s">
        <v>98</v>
      </c>
      <c r="B87" s="86" t="str">
        <f>VLOOKUP(A87,'Весь прайс лист'!B:C,2,FALSE)</f>
        <v>Пульт управления 2-канальный, цвет бордовый INTI2R</v>
      </c>
      <c r="C87" s="87" t="s">
        <v>231</v>
      </c>
      <c r="D87" s="117">
        <f>VLOOKUP(A87,'Весь прайс лист'!B:E,4,FALSE)</f>
        <v>1790</v>
      </c>
    </row>
    <row r="88" spans="1:4" x14ac:dyDescent="0.3">
      <c r="A88" s="86" t="s">
        <v>239</v>
      </c>
      <c r="B88" s="86" t="str">
        <f>VLOOKUP(A88,'Весь прайс лист'!B:C,2,FALSE)</f>
        <v>Пульт управления 2-канальный, цвет желтый INTI2Y</v>
      </c>
      <c r="C88" s="87" t="s">
        <v>231</v>
      </c>
      <c r="D88" s="117">
        <f>VLOOKUP(A88,'Весь прайс лист'!B:E,4,FALSE)</f>
        <v>1790</v>
      </c>
    </row>
    <row r="89" spans="1:4" s="7" customFormat="1" ht="27.6" x14ac:dyDescent="0.3">
      <c r="A89" s="86" t="s">
        <v>551</v>
      </c>
      <c r="B89" s="86" t="str">
        <f>VLOOKUP(A89,'Весь прайс лист'!B:C,2,FALSE)</f>
        <v xml:space="preserve">Комплект "СВЕТОФОР" INTIKIT3TL. Состав комплекта: Пульт INTI2R - 1 шт; Пульт INTI2Y - 1 шт; Пульт INTI2G - 1 шт; </v>
      </c>
      <c r="C89" s="87" t="s">
        <v>3</v>
      </c>
      <c r="D89" s="117">
        <f>VLOOKUP(A89,'Весь прайс лист'!B:E,4,FALSE)</f>
        <v>5290</v>
      </c>
    </row>
    <row r="90" spans="1:4" s="7" customFormat="1" ht="41.4" x14ac:dyDescent="0.3">
      <c r="A90" s="86" t="s">
        <v>550</v>
      </c>
      <c r="B90" s="86" t="str">
        <f>VLOOKUP(A90,'Весь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90" s="87" t="s">
        <v>3</v>
      </c>
      <c r="D90" s="117">
        <f>VLOOKUP(A90,'Весь прайс лист'!B:E,4,FALSE)</f>
        <v>16900</v>
      </c>
    </row>
    <row r="91" spans="1:4" ht="27.6" x14ac:dyDescent="0.3">
      <c r="A91" s="86" t="s">
        <v>552</v>
      </c>
      <c r="B91" s="86" t="str">
        <f>VLOOKUP(A91,'Весь прайс лист'!B:C,2,FALSE)</f>
        <v xml:space="preserve">Комплект "БЕЛЫЕ НОЧИ" INTIKIT10WN. Состав комплекта: Пульт INTI2 - 10 шт; </v>
      </c>
      <c r="C91" s="87" t="s">
        <v>3</v>
      </c>
      <c r="D91" s="117">
        <f>VLOOKUP(A91,'Весь прайс лист'!B:E,4,FALSE)</f>
        <v>16900</v>
      </c>
    </row>
    <row r="92" spans="1:4" ht="27.6" x14ac:dyDescent="0.3">
      <c r="A92" s="86" t="s">
        <v>553</v>
      </c>
      <c r="B92" s="86" t="str">
        <f>VLOOKUP(A92,'Весь прайс лист'!B:C,2,FALSE)</f>
        <v xml:space="preserve">Комплект "НАЙС 100%" INTIKIT10NB. Состав комплекта: Пульт INTI2B - 10 шт; </v>
      </c>
      <c r="C92" s="87" t="s">
        <v>3</v>
      </c>
      <c r="D92" s="117">
        <f>VLOOKUP(A92,'Весь прайс лист'!B:E,4,FALSE)</f>
        <v>16900</v>
      </c>
    </row>
    <row r="93" spans="1:4" s="7" customFormat="1" ht="27.6" x14ac:dyDescent="0.3">
      <c r="A93" s="86" t="s">
        <v>672</v>
      </c>
      <c r="B93" s="86" t="s">
        <v>673</v>
      </c>
      <c r="C93" s="87" t="s">
        <v>3</v>
      </c>
      <c r="D93" s="117">
        <f>VLOOKUP(A93,'Весь прайс лист'!B:E,4,FALSE)</f>
        <v>16900</v>
      </c>
    </row>
    <row r="94" spans="1:4" s="7" customFormat="1" ht="15.6" x14ac:dyDescent="0.3">
      <c r="A94" s="84" t="s">
        <v>419</v>
      </c>
      <c r="B94" s="84"/>
      <c r="C94" s="89"/>
      <c r="D94" s="119"/>
    </row>
    <row r="95" spans="1:4" x14ac:dyDescent="0.3">
      <c r="A95" s="86" t="s">
        <v>642</v>
      </c>
      <c r="B95" s="86" t="str">
        <f>VLOOKUP(A95,'Весь прайс лист'!B:C,2,FALSE)</f>
        <v xml:space="preserve">Пульт управления SM2 - 1 пара; SM2 </v>
      </c>
      <c r="C95" s="87" t="s">
        <v>231</v>
      </c>
      <c r="D95" s="117">
        <f>VLOOKUP(A95,'Весь прайс лист'!B:E,4,FALSE)</f>
        <v>1890</v>
      </c>
    </row>
    <row r="96" spans="1:4" x14ac:dyDescent="0.3">
      <c r="A96" s="86" t="s">
        <v>507</v>
      </c>
      <c r="B96" s="86" t="str">
        <f>VLOOKUP(A96,'Весь прайс лист'!B:C,2,FALSE)</f>
        <v xml:space="preserve">Комплект SM2KIT5. Состав комплекта: Пульт SM2 - 5 пар; </v>
      </c>
      <c r="C96" s="87" t="s">
        <v>3</v>
      </c>
      <c r="D96" s="117">
        <f>VLOOKUP(A96,'Весь прайс лист'!B:E,4,FALSE)</f>
        <v>7900</v>
      </c>
    </row>
    <row r="97" spans="1:4" x14ac:dyDescent="0.3">
      <c r="A97" s="86" t="s">
        <v>508</v>
      </c>
      <c r="B97" s="86" t="str">
        <f>VLOOKUP(A97,'Весь прайс лист'!B:C,2,FALSE)</f>
        <v xml:space="preserve">Комплект SM2KIT25. Состав комплекта: Пульт SM2 - 25 пар; </v>
      </c>
      <c r="C97" s="87" t="s">
        <v>3</v>
      </c>
      <c r="D97" s="117">
        <f>VLOOKUP(A97,'Весь прайс лист'!B:E,4,FALSE)</f>
        <v>35900</v>
      </c>
    </row>
    <row r="98" spans="1:4" x14ac:dyDescent="0.3">
      <c r="A98" s="86" t="s">
        <v>453</v>
      </c>
      <c r="B98" s="86" t="str">
        <f>VLOOKUP(A98,'Весь прайс лист'!B:C,2,FALSE)</f>
        <v xml:space="preserve">Комплект SM2KIT50. Состав комплекта: Пульт SM2 - 50 пар; </v>
      </c>
      <c r="C98" s="87" t="s">
        <v>3</v>
      </c>
      <c r="D98" s="117">
        <f>VLOOKUP(A98,'Весь прайс лист'!B:E,4,FALSE)</f>
        <v>66900</v>
      </c>
    </row>
    <row r="99" spans="1:4" s="7" customFormat="1" ht="27.6" x14ac:dyDescent="0.3">
      <c r="A99" s="86" t="s">
        <v>768</v>
      </c>
      <c r="B99" s="86" t="s">
        <v>769</v>
      </c>
      <c r="C99" s="87" t="s">
        <v>3</v>
      </c>
      <c r="D99" s="117">
        <f>VLOOKUP(A99,'Весь прайс лист'!B:E,4,FALSE)</f>
        <v>69900</v>
      </c>
    </row>
    <row r="100" spans="1:4" x14ac:dyDescent="0.3">
      <c r="A100" s="86" t="s">
        <v>647</v>
      </c>
      <c r="B100" s="86" t="str">
        <f>VLOOKUP(A100,'Весь прайс лист'!B:C,2,FALSE)</f>
        <v>Пульт управления SM4 - 1 пара; SM4</v>
      </c>
      <c r="C100" s="87" t="s">
        <v>231</v>
      </c>
      <c r="D100" s="117">
        <f>VLOOKUP(A100,'Весь прайс лист'!B:E,4,FALSE)</f>
        <v>2090</v>
      </c>
    </row>
    <row r="101" spans="1:4" x14ac:dyDescent="0.3">
      <c r="A101" s="86" t="s">
        <v>509</v>
      </c>
      <c r="B101" s="86" t="str">
        <f>VLOOKUP(A101,'Весь прайс лист'!B:C,2,FALSE)</f>
        <v xml:space="preserve">Комплект SM4KIT5. Состав комплекта: Пульт SM4 - 5 пар; </v>
      </c>
      <c r="C101" s="87" t="s">
        <v>3</v>
      </c>
      <c r="D101" s="117">
        <f>VLOOKUP(A101,'Весь прайс лист'!B:E,4,FALSE)</f>
        <v>8900</v>
      </c>
    </row>
    <row r="102" spans="1:4" s="7" customFormat="1" x14ac:dyDescent="0.3">
      <c r="A102" s="86" t="s">
        <v>510</v>
      </c>
      <c r="B102" s="86" t="str">
        <f>VLOOKUP(A102,'Весь прайс лист'!B:C,2,FALSE)</f>
        <v xml:space="preserve">Комплект SM4KIT25. Состав комплекта: Пульт SM4 - 25 пар; </v>
      </c>
      <c r="C102" s="87" t="s">
        <v>3</v>
      </c>
      <c r="D102" s="117">
        <f>VLOOKUP(A102,'Весь прайс лист'!B:E,4,FALSE)</f>
        <v>39900</v>
      </c>
    </row>
    <row r="103" spans="1:4" s="7" customFormat="1" x14ac:dyDescent="0.3">
      <c r="A103" s="86" t="s">
        <v>454</v>
      </c>
      <c r="B103" s="86" t="str">
        <f>VLOOKUP(A103,'Весь прайс лист'!B:C,2,FALSE)</f>
        <v xml:space="preserve">Комплект SM4KIT50. Состав комплекта: Пульт SM4 - 50 пар; </v>
      </c>
      <c r="C103" s="87" t="s">
        <v>3</v>
      </c>
      <c r="D103" s="117">
        <f>VLOOKUP(A103,'Весь прайс лист'!B:E,4,FALSE)</f>
        <v>74900</v>
      </c>
    </row>
    <row r="104" spans="1:4" s="7" customFormat="1" x14ac:dyDescent="0.3">
      <c r="A104" s="86" t="s">
        <v>770</v>
      </c>
      <c r="B104" s="86" t="s">
        <v>771</v>
      </c>
      <c r="C104" s="87" t="s">
        <v>3</v>
      </c>
      <c r="D104" s="117">
        <f>VLOOKUP(A104,'Весь прайс лист'!B:E,4,FALSE)</f>
        <v>77900</v>
      </c>
    </row>
    <row r="105" spans="1:4" ht="15.6" x14ac:dyDescent="0.3">
      <c r="A105" s="84" t="s">
        <v>795</v>
      </c>
      <c r="B105" s="84"/>
      <c r="C105" s="89"/>
      <c r="D105" s="119"/>
    </row>
    <row r="106" spans="1:4" s="7" customFormat="1" x14ac:dyDescent="0.3">
      <c r="A106" s="86" t="s">
        <v>311</v>
      </c>
      <c r="B106" s="86" t="s">
        <v>312</v>
      </c>
      <c r="C106" s="87" t="s">
        <v>231</v>
      </c>
      <c r="D106" s="117">
        <f>VLOOKUP(A106,'Весь прайс лист'!B:E,4,FALSE)</f>
        <v>1650</v>
      </c>
    </row>
    <row r="107" spans="1:4" ht="41.4" x14ac:dyDescent="0.3">
      <c r="A107" s="86" t="s">
        <v>1658</v>
      </c>
      <c r="B107" s="86" t="str">
        <f>VLOOKUP(A107,'Весь прайс лист'!$B$1:$E$759,2,FALSE)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 и обратной связи</v>
      </c>
      <c r="C107" s="87" t="s">
        <v>231</v>
      </c>
      <c r="D107" s="117">
        <f>VLOOKUP(A107,'Весь прайс лист'!B:E,4,FALSE)</f>
        <v>4500</v>
      </c>
    </row>
    <row r="108" spans="1:4" x14ac:dyDescent="0.3">
      <c r="A108" s="86" t="s">
        <v>257</v>
      </c>
      <c r="B108" s="86" t="str">
        <f>VLOOKUP(A108,'Весь прайс лист'!$B$1:$E$759,2,FALSE)</f>
        <v>Пульт MiniWay MW3</v>
      </c>
      <c r="C108" s="87" t="s">
        <v>231</v>
      </c>
      <c r="D108" s="117">
        <f>VLOOKUP(A108,'Весь прайс лист'!B:E,4,FALSE)</f>
        <v>3000</v>
      </c>
    </row>
    <row r="109" spans="1:4" ht="41.4" x14ac:dyDescent="0.3">
      <c r="A109" s="86" t="s">
        <v>251</v>
      </c>
      <c r="B109" s="86" t="str">
        <f>VLOOKUP(A109,'Весь прайс лист'!$B$1:$E$759,2,FALSE)</f>
        <v>Модуль для управления 1 устройством в пошаговом режиме с подачей команд Открыть-Стоп-Закрыть в одиночном или групповом режиме</v>
      </c>
      <c r="C109" s="87" t="s">
        <v>231</v>
      </c>
      <c r="D109" s="117">
        <f>VLOOKUP(A109,'Весь прайс лист'!B:E,4,FALSE)</f>
        <v>3000</v>
      </c>
    </row>
    <row r="110" spans="1:4" ht="41.4" x14ac:dyDescent="0.3">
      <c r="A110" s="86" t="s">
        <v>252</v>
      </c>
      <c r="B110" s="86" t="str">
        <f>VLOOKUP(A110,'Весь прайс лист'!$B$1:$E$759,2,FALSE)</f>
        <v>Модуль для управления 6 устройствами в пошаговом режиме с подачей команд Открыть-Стоп-Закрыть в одиночном или групповом режиме</v>
      </c>
      <c r="C110" s="87" t="s">
        <v>231</v>
      </c>
      <c r="D110" s="117">
        <f>VLOOKUP(A110,'Весь прайс лист'!B:E,4,FALSE)</f>
        <v>4500</v>
      </c>
    </row>
    <row r="111" spans="1:4" ht="41.4" x14ac:dyDescent="0.3">
      <c r="A111" s="86" t="s">
        <v>253</v>
      </c>
      <c r="B111" s="86" t="str">
        <f>VLOOKUP(A111,'Весь прайс лист'!$B$1:$E$759,2,FALSE)</f>
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111" s="87" t="s">
        <v>231</v>
      </c>
      <c r="D111" s="117">
        <f>VLOOKUP(A111,'Весь прайс лист'!B:E,4,FALSE)</f>
        <v>6500</v>
      </c>
    </row>
    <row r="112" spans="1:4" x14ac:dyDescent="0.3">
      <c r="A112" s="86" t="s">
        <v>255</v>
      </c>
      <c r="B112" s="86" t="str">
        <f>VLOOKUP(A112,'Весь прайс лист'!$B$1:$E$759,2,FALSE)</f>
        <v>Магнитное крепление для корпуса WWW</v>
      </c>
      <c r="C112" s="87" t="s">
        <v>231</v>
      </c>
      <c r="D112" s="117">
        <f>VLOOKUP(A112,'Весь прайс лист'!B:E,4,FALSE)</f>
        <v>400</v>
      </c>
    </row>
    <row r="113" spans="1:4" x14ac:dyDescent="0.3">
      <c r="A113" s="86" t="s">
        <v>254</v>
      </c>
      <c r="B113" s="86" t="str">
        <f>VLOOKUP(A113,'Весь прайс лист'!$B$1:$E$759,2,FALSE)</f>
        <v>Корпус Ondo, универсальный эргономичный корпус белого цвета</v>
      </c>
      <c r="C113" s="87" t="s">
        <v>231</v>
      </c>
      <c r="D113" s="117">
        <f>VLOOKUP(A113,'Весь прайс лист'!B:E,4,FALSE)</f>
        <v>500</v>
      </c>
    </row>
    <row r="114" spans="1:4" x14ac:dyDescent="0.3">
      <c r="A114" s="86" t="s">
        <v>256</v>
      </c>
      <c r="B114" s="86" t="str">
        <f>VLOOKUP(A114,'Весь прайс лист'!$B$1:$E$759,2,FALSE)</f>
        <v>Корпус Opla, квадратный настенный белый</v>
      </c>
      <c r="C114" s="87" t="s">
        <v>231</v>
      </c>
      <c r="D114" s="117">
        <f>VLOOKUP(A114,'Весь прайс лист'!B:E,4,FALSE)</f>
        <v>500</v>
      </c>
    </row>
    <row r="115" spans="1:4" ht="27.6" x14ac:dyDescent="0.3">
      <c r="A115" s="86" t="s">
        <v>260</v>
      </c>
      <c r="B115" s="86" t="str">
        <f>VLOOKUP(A115,'Весь прайс лист'!$B$1:$E$759,2,FALSE)</f>
        <v>Миниатюрный блок со встроенным радиоприемником для управления осветительными системами (IP20)</v>
      </c>
      <c r="C115" s="87" t="s">
        <v>231</v>
      </c>
      <c r="D115" s="117">
        <f>VLOOKUP(A115,'Весь прайс лист'!B:E,4,FALSE)</f>
        <v>6000</v>
      </c>
    </row>
    <row r="116" spans="1:4" ht="27.6" x14ac:dyDescent="0.3">
      <c r="A116" s="86" t="s">
        <v>259</v>
      </c>
      <c r="B116" s="86" t="str">
        <f>VLOOKUP(A116,'Весь прайс лист'!$B$1:$E$759,2,FALSE)</f>
        <v>Миниатюрный блок для управления двигателем 230В и мощностью до 500Вт со встроенным радиоприемником (IP20)</v>
      </c>
      <c r="C116" s="87" t="s">
        <v>231</v>
      </c>
      <c r="D116" s="117">
        <f>VLOOKUP(A116,'Весь прайс лист'!B:E,4,FALSE)</f>
        <v>4000</v>
      </c>
    </row>
    <row r="117" spans="1:4" ht="41.4" x14ac:dyDescent="0.3">
      <c r="A117" s="86" t="s">
        <v>675</v>
      </c>
      <c r="B117" s="86" t="str">
        <f>VLOOKUP(A117,'Весь прайс лист'!$B$1:$E$759,2,FALSE)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17" s="87" t="s">
        <v>231</v>
      </c>
      <c r="D117" s="117">
        <f>VLOOKUP(A117,'Весь прайс лист'!B:E,4,FALSE)</f>
        <v>22550</v>
      </c>
    </row>
    <row r="118" spans="1:4" ht="41.4" x14ac:dyDescent="0.3">
      <c r="A118" s="86" t="s">
        <v>677</v>
      </c>
      <c r="B118" s="86" t="str">
        <f>VLOOKUP(A118,'Весь прайс лист'!$B$1:$E$759,2,FALSE)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18" s="87" t="s">
        <v>231</v>
      </c>
      <c r="D118" s="117">
        <f>VLOOKUP(A118,'Весь прайс лист'!B:E,4,FALSE)</f>
        <v>9900</v>
      </c>
    </row>
    <row r="119" spans="1:4" ht="41.4" x14ac:dyDescent="0.3">
      <c r="A119" s="86" t="s">
        <v>679</v>
      </c>
      <c r="B119" s="86" t="str">
        <f>VLOOKUP(A119,'Весь прайс лист'!$B$1:$E$759,2,FALSE)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19" s="87" t="s">
        <v>231</v>
      </c>
      <c r="D119" s="117">
        <f>VLOOKUP(A119,'Весь прайс лист'!B:E,4,FALSE)</f>
        <v>9900</v>
      </c>
    </row>
    <row r="120" spans="1:4" ht="41.4" x14ac:dyDescent="0.3">
      <c r="A120" s="86" t="s">
        <v>681</v>
      </c>
      <c r="B120" s="86" t="str">
        <f>VLOOKUP(A120,'Весь прайс лист'!$B$1:$E$759,2,FALSE)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20" s="87" t="s">
        <v>231</v>
      </c>
      <c r="D120" s="117">
        <f>VLOOKUP(A120,'Весь прайс лист'!B:E,4,FALSE)</f>
        <v>9900</v>
      </c>
    </row>
    <row r="121" spans="1:4" ht="41.4" x14ac:dyDescent="0.3">
      <c r="A121" s="86" t="s">
        <v>683</v>
      </c>
      <c r="B121" s="86" t="str">
        <f>VLOOKUP(A121,'Весь прайс лист'!$B$1:$E$759,2,FALSE)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21" s="87" t="s">
        <v>231</v>
      </c>
      <c r="D121" s="117">
        <f>VLOOKUP(A121,'Весь прайс лист'!B:E,4,FALSE)</f>
        <v>22550</v>
      </c>
    </row>
    <row r="122" spans="1:4" ht="41.4" x14ac:dyDescent="0.3">
      <c r="A122" s="86" t="s">
        <v>685</v>
      </c>
      <c r="B122" s="86" t="str">
        <f>VLOOKUP(A122,'Весь прайс лист'!$B$1:$E$759,2,FALSE)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22" s="87" t="s">
        <v>231</v>
      </c>
      <c r="D122" s="117">
        <f>VLOOKUP(A122,'Весь прайс лист'!B:E,4,FALSE)</f>
        <v>22550</v>
      </c>
    </row>
    <row r="123" spans="1:4" x14ac:dyDescent="0.3">
      <c r="A123" s="86" t="s">
        <v>705</v>
      </c>
      <c r="B123" s="86" t="str">
        <f>VLOOKUP(A123,'Весь прайс лист'!$B$1:$E$759,2,FALSE)</f>
        <v>Многофункциональный радиопульт на 99 каналов</v>
      </c>
      <c r="C123" s="87" t="s">
        <v>231</v>
      </c>
      <c r="D123" s="117">
        <f>VLOOKUP(A123,'Весь прайс лист'!B:E,4,FALSE)</f>
        <v>9900</v>
      </c>
    </row>
    <row r="124" spans="1:4" ht="27.6" x14ac:dyDescent="0.3">
      <c r="A124" s="86" t="s">
        <v>1653</v>
      </c>
      <c r="B124" s="86" t="str">
        <f>VLOOKUP(A124,'Весь прайс лист'!$B$1:$E$759,2,FALSE)</f>
        <v>Настенный радиотаймер с ЖК- дисплеем. Контролирует до 6ти независимых групп автоматики</v>
      </c>
      <c r="C124" s="87" t="s">
        <v>231</v>
      </c>
      <c r="D124" s="117">
        <f>VLOOKUP(A124,'Весь прайс лист'!B:E,4,FALSE)</f>
        <v>9900</v>
      </c>
    </row>
    <row r="125" spans="1:4" x14ac:dyDescent="0.3">
      <c r="A125" s="86" t="s">
        <v>709</v>
      </c>
      <c r="B125" s="86" t="str">
        <f>VLOOKUP(A125,'Весь прайс лист'!$B$1:$E$759,2,FALSE)</f>
        <v>Пульт MiniWay MW1</v>
      </c>
      <c r="C125" s="87" t="s">
        <v>231</v>
      </c>
      <c r="D125" s="117">
        <f>VLOOKUP(A125,'Весь прайс лист'!B:E,4,FALSE)</f>
        <v>2000</v>
      </c>
    </row>
    <row r="126" spans="1:4" x14ac:dyDescent="0.3">
      <c r="A126" s="86" t="s">
        <v>711</v>
      </c>
      <c r="B126" s="86" t="str">
        <f>VLOOKUP(A126,'Весь прайс лист'!$B$1:$E$759,2,FALSE)</f>
        <v>Пульт MiniWay MW2</v>
      </c>
      <c r="C126" s="87" t="s">
        <v>231</v>
      </c>
      <c r="D126" s="117">
        <f>VLOOKUP(A126,'Весь прайс лист'!B:E,4,FALSE)</f>
        <v>2500</v>
      </c>
    </row>
    <row r="127" spans="1:4" ht="41.4" x14ac:dyDescent="0.3">
      <c r="A127" s="86" t="s">
        <v>1656</v>
      </c>
      <c r="B127" s="86" t="str">
        <f>VLOOKUP(A127,'Весь прайс лист'!$B$1:$E$759,2,FALSE)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 и обратной связи</v>
      </c>
      <c r="C127" s="87" t="s">
        <v>231</v>
      </c>
      <c r="D127" s="117">
        <f>VLOOKUP(A127,'Весь прайс лист'!B:E,4,FALSE)</f>
        <v>3500</v>
      </c>
    </row>
    <row r="128" spans="1:4" ht="41.4" x14ac:dyDescent="0.3">
      <c r="A128" s="86" t="s">
        <v>1658</v>
      </c>
      <c r="B128" s="86" t="str">
        <f>VLOOKUP(A128,'Весь прайс лист'!$B$1:$E$759,2,FALSE)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 и обратной связи</v>
      </c>
      <c r="C128" s="87" t="s">
        <v>231</v>
      </c>
      <c r="D128" s="117">
        <f>VLOOKUP(A128,'Весь прайс лист'!B:E,4,FALSE)</f>
        <v>4500</v>
      </c>
    </row>
    <row r="129" spans="1:4" ht="55.2" x14ac:dyDescent="0.3">
      <c r="A129" s="86" t="s">
        <v>1660</v>
      </c>
      <c r="B129" s="86" t="str">
        <f>VLOOKUP(A129,'Весь прайс лист'!$B$1:$E$759,2,FALSE)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и обратной связи диммер</v>
      </c>
      <c r="C129" s="87" t="s">
        <v>231</v>
      </c>
      <c r="D129" s="117">
        <f>VLOOKUP(A129,'Весь прайс лист'!B:E,4,FALSE)</f>
        <v>5500</v>
      </c>
    </row>
    <row r="130" spans="1:4" ht="27.6" x14ac:dyDescent="0.3">
      <c r="A130" s="86" t="s">
        <v>725</v>
      </c>
      <c r="B130" s="86" t="str">
        <f>VLOOKUP(A130,'Весь прайс лист'!$B$1:$E$759,2,FALSE)</f>
        <v>Миниатюрный блок управления осветительными системами со встроенным передатчиков (IP20)</v>
      </c>
      <c r="C130" s="87" t="s">
        <v>231</v>
      </c>
      <c r="D130" s="117">
        <f>VLOOKUP(A130,'Весь прайс лист'!B:E,4,FALSE)</f>
        <v>8200</v>
      </c>
    </row>
    <row r="131" spans="1:4" ht="41.4" x14ac:dyDescent="0.3">
      <c r="A131" s="86" t="s">
        <v>1667</v>
      </c>
      <c r="B131" s="86" t="str">
        <f>VLOOKUP(A131,'Весь прайс лист'!$B$1:$E$759,2,FALSE)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 и обратной связи</v>
      </c>
      <c r="C131" s="87" t="s">
        <v>231</v>
      </c>
      <c r="D131" s="117">
        <f>VLOOKUP(A131,'Весь прайс лист'!B:E,4,FALSE)</f>
        <v>3500</v>
      </c>
    </row>
    <row r="132" spans="1:4" ht="41.4" x14ac:dyDescent="0.3">
      <c r="A132" s="86" t="s">
        <v>1669</v>
      </c>
      <c r="B132" s="86" t="str">
        <f>VLOOKUP(A132,'Весь прайс лист'!$B$1:$E$759,2,FALSE)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 и обратной связи</v>
      </c>
      <c r="C132" s="87" t="s">
        <v>231</v>
      </c>
      <c r="D132" s="117">
        <f>VLOOKUP(A132,'Весь прайс лист'!B:E,4,FALSE)</f>
        <v>4500</v>
      </c>
    </row>
    <row r="133" spans="1:4" ht="41.4" x14ac:dyDescent="0.3">
      <c r="A133" s="86" t="s">
        <v>747</v>
      </c>
      <c r="B133" s="86" t="str">
        <f>VLOOKUP(A133,'Весь прайс лист'!$B$1:$E$759,2,FALSE)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133" s="87" t="s">
        <v>231</v>
      </c>
      <c r="D133" s="117">
        <f>VLOOKUP(A133,'Весь прайс лист'!B:E,4,FALSE)</f>
        <v>3500</v>
      </c>
    </row>
    <row r="134" spans="1:4" ht="41.4" x14ac:dyDescent="0.3">
      <c r="A134" s="86" t="s">
        <v>749</v>
      </c>
      <c r="B134" s="86" t="str">
        <f>VLOOKUP(A134,'Весь прайс лист'!$B$1:$E$759,2,FALSE)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134" s="87" t="s">
        <v>231</v>
      </c>
      <c r="D134" s="117">
        <f>VLOOKUP(A134,'Весь прайс лист'!B:E,4,FALSE)</f>
        <v>4000</v>
      </c>
    </row>
    <row r="135" spans="1:4" ht="27.6" x14ac:dyDescent="0.3">
      <c r="A135" s="86" t="s">
        <v>751</v>
      </c>
      <c r="B135" s="86" t="str">
        <f>VLOOKUP(A135,'Весь прайс лист'!$B$1:$E$759,2,FALSE)</f>
        <v>Pадиодатчик солнце,  установка на стекло внутри помещения, батарейка 3 В тип CR 2032 (IP40)</v>
      </c>
      <c r="C135" s="87" t="s">
        <v>231</v>
      </c>
      <c r="D135" s="117">
        <f>VLOOKUP(A135,'Весь прайс лист'!B:E,4,FALSE)</f>
        <v>9900</v>
      </c>
    </row>
    <row r="136" spans="1:4" ht="27.6" x14ac:dyDescent="0.3">
      <c r="A136" s="86" t="s">
        <v>753</v>
      </c>
      <c r="B136" s="86" t="str">
        <f>VLOOKUP(A136,'Весь прайс лист'!$B$1:$E$759,2,FALSE)</f>
        <v>Pадиодатчик солнце-температура,  установка на стекло внутри помещения, батарейка 3 В тип CR 2033 (IP40)</v>
      </c>
      <c r="C136" s="87" t="s">
        <v>231</v>
      </c>
      <c r="D136" s="117">
        <f>VLOOKUP(A136,'Весь прайс лист'!B:E,4,FALSE)</f>
        <v>10900</v>
      </c>
    </row>
    <row r="137" spans="1:4" x14ac:dyDescent="0.3">
      <c r="A137" s="86" t="s">
        <v>755</v>
      </c>
      <c r="B137" s="86" t="str">
        <f>VLOOKUP(A137,'Весь прайс лист'!$B$1:$E$759,2,FALSE)</f>
        <v>Корпус Opla, квадратный настенный черный</v>
      </c>
      <c r="C137" s="87" t="s">
        <v>231</v>
      </c>
      <c r="D137" s="117">
        <f>VLOOKUP(A137,'Весь прайс лист'!B:E,4,FALSE)</f>
        <v>500</v>
      </c>
    </row>
    <row r="138" spans="1:4" x14ac:dyDescent="0.3">
      <c r="A138" s="86" t="s">
        <v>757</v>
      </c>
      <c r="B138" s="86" t="str">
        <f>VLOOKUP(A138,'Весь прайс лист'!$B$1:$E$759,2,FALSE)</f>
        <v>Корпус Opla, квадратный настенный прозрачный нейтральный</v>
      </c>
      <c r="C138" s="87" t="s">
        <v>231</v>
      </c>
      <c r="D138" s="117">
        <f>VLOOKUP(A138,'Весь прайс лист'!B:E,4,FALSE)</f>
        <v>500</v>
      </c>
    </row>
  </sheetData>
  <mergeCells count="3">
    <mergeCell ref="A21:D21"/>
    <mergeCell ref="A38:D38"/>
    <mergeCell ref="A44:D44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E325"/>
  <sheetViews>
    <sheetView workbookViewId="0">
      <selection activeCell="B174" sqref="B174"/>
    </sheetView>
  </sheetViews>
  <sheetFormatPr defaultRowHeight="14.4" x14ac:dyDescent="0.3"/>
  <cols>
    <col min="1" max="1" width="22.88671875" customWidth="1"/>
    <col min="2" max="2" width="50.109375" customWidth="1"/>
    <col min="3" max="3" width="9.109375" style="176"/>
  </cols>
  <sheetData>
    <row r="1" spans="1:4" ht="20.399999999999999" x14ac:dyDescent="0.3">
      <c r="A1" s="312" t="s">
        <v>0</v>
      </c>
      <c r="B1" s="312" t="s">
        <v>41</v>
      </c>
      <c r="C1" s="312" t="s">
        <v>674</v>
      </c>
      <c r="D1" s="313" t="s">
        <v>1088</v>
      </c>
    </row>
    <row r="2" spans="1:4" ht="27.6" x14ac:dyDescent="0.3">
      <c r="A2" s="86" t="s">
        <v>1132</v>
      </c>
      <c r="B2" s="86" t="str">
        <f>VLOOKUP(A2,'Весь прайс лист'!B:C,2,FALSE)</f>
        <v>Адаптер для октогонального вала 40*0,6-0,8mm для приводов S</v>
      </c>
      <c r="C2" s="87" t="s">
        <v>231</v>
      </c>
      <c r="D2" s="86">
        <f>VLOOKUP(A2,'Весь прайс лист'!B:E,4,FALSE)</f>
        <v>550</v>
      </c>
    </row>
    <row r="3" spans="1:4" ht="27.6" x14ac:dyDescent="0.3">
      <c r="A3" s="86" t="s">
        <v>1134</v>
      </c>
      <c r="B3" s="86" t="str">
        <f>VLOOKUP(A3,'Весь прайс лист'!B:C,2,FALSE)</f>
        <v>Адаптер для октогонального вала 40*1 mm для приводов S</v>
      </c>
      <c r="C3" s="87" t="s">
        <v>231</v>
      </c>
      <c r="D3" s="86">
        <f>VLOOKUP(A3,'Весь прайс лист'!B:E,4,FALSE)</f>
        <v>550</v>
      </c>
    </row>
    <row r="4" spans="1:4" x14ac:dyDescent="0.3">
      <c r="A4" s="86" t="s">
        <v>1136</v>
      </c>
      <c r="B4" s="86" t="str">
        <f>VLOOKUP(A4,'Весь прайс лист'!B:C,2,FALSE)</f>
        <v>Адаптер для круглого вала 40*1мм для приводов S</v>
      </c>
      <c r="C4" s="87" t="s">
        <v>231</v>
      </c>
      <c r="D4" s="86">
        <f>VLOOKUP(A4,'Весь прайс лист'!B:E,4,FALSE)</f>
        <v>550</v>
      </c>
    </row>
    <row r="5" spans="1:4" ht="41.4" x14ac:dyDescent="0.3">
      <c r="A5" s="86" t="s">
        <v>1138</v>
      </c>
      <c r="B5" s="86" t="str">
        <f>VLOOKUP(A5,'Весь прайс лист'!B:C,2,FALSE)</f>
        <v>Адаптер для круглого вала 40мм, круглого со специальным пазом 44мм и овального 42x46 для приводов S</v>
      </c>
      <c r="C5" s="87" t="s">
        <v>231</v>
      </c>
      <c r="D5" s="86">
        <f>VLOOKUP(A5,'Весь прайс лист'!B:E,4,FALSE)</f>
        <v>550</v>
      </c>
    </row>
    <row r="6" spans="1:4" x14ac:dyDescent="0.3">
      <c r="A6" s="86" t="s">
        <v>1140</v>
      </c>
      <c r="B6" s="86" t="str">
        <f>VLOOKUP(A6,'Весь прайс лист'!B:C,2,FALSE)</f>
        <v>Адаптер для круглого вала 44мм для приводов S</v>
      </c>
      <c r="C6" s="87" t="s">
        <v>231</v>
      </c>
      <c r="D6" s="86">
        <f>VLOOKUP(A6,'Весь прайс лист'!B:E,4,FALSE)</f>
        <v>550</v>
      </c>
    </row>
    <row r="7" spans="1:4" x14ac:dyDescent="0.3">
      <c r="A7" s="86" t="s">
        <v>1142</v>
      </c>
      <c r="B7" s="86" t="str">
        <f>VLOOKUP(A7,'Весь прайс лист'!B:C,2,FALSE)</f>
        <v>Адаптер для круглого вала 44-46-53мм для приводов S</v>
      </c>
      <c r="C7" s="87" t="s">
        <v>231</v>
      </c>
      <c r="D7" s="86">
        <f>VLOOKUP(A7,'Весь прайс лист'!B:E,4,FALSE)</f>
        <v>550</v>
      </c>
    </row>
    <row r="8" spans="1:4" x14ac:dyDescent="0.3">
      <c r="A8" s="86" t="s">
        <v>1144</v>
      </c>
      <c r="B8" s="86" t="str">
        <f>VLOOKUP(A8,'Весь прайс лист'!B:C,2,FALSE)</f>
        <v>Адаптер для круглого вала 45мм для приводов S</v>
      </c>
      <c r="C8" s="87" t="s">
        <v>231</v>
      </c>
      <c r="D8" s="86">
        <f>VLOOKUP(A8,'Весь прайс лист'!B:E,4,FALSE)</f>
        <v>550</v>
      </c>
    </row>
    <row r="9" spans="1:4" x14ac:dyDescent="0.3">
      <c r="A9" s="86" t="s">
        <v>1146</v>
      </c>
      <c r="B9" s="86" t="str">
        <f>VLOOKUP(A9,'Весь прайс лист'!B:C,2,FALSE)</f>
        <v>Адаптер для круглого вала 63мм с пазом для приводов S</v>
      </c>
      <c r="C9" s="87" t="s">
        <v>231</v>
      </c>
      <c r="D9" s="86">
        <f>VLOOKUP(A9,'Весь прайс лист'!B:E,4,FALSE)</f>
        <v>650</v>
      </c>
    </row>
    <row r="10" spans="1:4" x14ac:dyDescent="0.3">
      <c r="A10" s="86" t="s">
        <v>1148</v>
      </c>
      <c r="B10" s="86" t="str">
        <f>VLOOKUP(A10,'Весь прайс лист'!B:C,2,FALSE)</f>
        <v>Адаптеры под круглый вал 29*1,5 Benthin</v>
      </c>
      <c r="C10" s="87" t="s">
        <v>231</v>
      </c>
      <c r="D10" s="86">
        <f>VLOOKUP(A10,'Весь прайс лист'!B:E,4,FALSE)</f>
        <v>150</v>
      </c>
    </row>
    <row r="11" spans="1:4" x14ac:dyDescent="0.3">
      <c r="A11" s="86" t="s">
        <v>1150</v>
      </c>
      <c r="B11" s="86" t="str">
        <f>VLOOKUP(A11,'Весь прайс лист'!B:C,2,FALSE)</f>
        <v>Адаптеры под круглый вал 29*1,3 Rollease</v>
      </c>
      <c r="C11" s="87" t="s">
        <v>231</v>
      </c>
      <c r="D11" s="86">
        <f>VLOOKUP(A11,'Весь прайс лист'!B:E,4,FALSE)</f>
        <v>150</v>
      </c>
    </row>
    <row r="12" spans="1:4" x14ac:dyDescent="0.3">
      <c r="A12" s="86" t="s">
        <v>1152</v>
      </c>
      <c r="B12" s="86" t="str">
        <f>VLOOKUP(A12,'Весь прайс лист'!B:C,2,FALSE)</f>
        <v>Адаптеры под круглый вал 30*1</v>
      </c>
      <c r="C12" s="87" t="s">
        <v>231</v>
      </c>
      <c r="D12" s="86">
        <f>VLOOKUP(A12,'Весь прайс лист'!B:E,4,FALSE)</f>
        <v>150</v>
      </c>
    </row>
    <row r="13" spans="1:4" x14ac:dyDescent="0.3">
      <c r="A13" s="86" t="s">
        <v>1154</v>
      </c>
      <c r="B13" s="86" t="str">
        <f>VLOOKUP(A13,'Весь прайс лист'!B:C,2,FALSE)</f>
        <v>Переходник с маленьким кольцом</v>
      </c>
      <c r="C13" s="87" t="s">
        <v>231</v>
      </c>
      <c r="D13" s="86">
        <f>VLOOKUP(A13,'Весь прайс лист'!B:E,4,FALSE)</f>
        <v>150</v>
      </c>
    </row>
    <row r="14" spans="1:4" ht="27.6" x14ac:dyDescent="0.3">
      <c r="A14" s="86" t="s">
        <v>1156</v>
      </c>
      <c r="B14" s="86" t="str">
        <f>VLOOKUP(A14,'Весь прайс лист'!B:C,2,FALSE)</f>
        <v>Адаптер для круглого вала 40*1,5мм и 45мм с пазом для приводов S</v>
      </c>
      <c r="C14" s="87" t="s">
        <v>231</v>
      </c>
      <c r="D14" s="86">
        <f>VLOOKUP(A14,'Весь прайс лист'!B:E,4,FALSE)</f>
        <v>700</v>
      </c>
    </row>
    <row r="15" spans="1:4" ht="27.6" x14ac:dyDescent="0.3">
      <c r="A15" s="86" t="s">
        <v>1158</v>
      </c>
      <c r="B15" s="86" t="str">
        <f>VLOOKUP(A15,'Весь прайс лист'!B:C,2,FALSE)</f>
        <v>Адаптер для круглого вала 40*1,5мм и круглого со специальным пазом 44мм для приводов S</v>
      </c>
      <c r="C15" s="87" t="s">
        <v>231</v>
      </c>
      <c r="D15" s="86">
        <f>VLOOKUP(A15,'Весь прайс лист'!B:E,4,FALSE)</f>
        <v>600</v>
      </c>
    </row>
    <row r="16" spans="1:4" ht="27.6" x14ac:dyDescent="0.3">
      <c r="A16" s="86" t="s">
        <v>1160</v>
      </c>
      <c r="B16" s="86" t="str">
        <f>VLOOKUP(A16,'Весь прайс лист'!B:C,2,FALSE)</f>
        <v>Адаптер для круглого вала 43,50-44мм c пазом для приводов S</v>
      </c>
      <c r="C16" s="87" t="s">
        <v>231</v>
      </c>
      <c r="D16" s="86">
        <f>VLOOKUP(A16,'Весь прайс лист'!B:E,4,FALSE)</f>
        <v>550</v>
      </c>
    </row>
    <row r="17" spans="1:4" ht="27.6" x14ac:dyDescent="0.3">
      <c r="A17" s="86" t="s">
        <v>1162</v>
      </c>
      <c r="B17" s="86" t="str">
        <f>VLOOKUP(A17,'Весь прайс лист'!B:C,2,FALSE)</f>
        <v>Адаптер для круглого вала 45*4,5мм с рёбрами и пазом для приводов S</v>
      </c>
      <c r="C17" s="87" t="s">
        <v>231</v>
      </c>
      <c r="D17" s="86">
        <f>VLOOKUP(A17,'Весь прайс лист'!B:E,4,FALSE)</f>
        <v>550</v>
      </c>
    </row>
    <row r="18" spans="1:4" ht="27.6" x14ac:dyDescent="0.3">
      <c r="A18" s="86" t="s">
        <v>1164</v>
      </c>
      <c r="B18" s="86" t="str">
        <f>VLOOKUP(A18,'Весь прайс лист'!B:C,2,FALSE)</f>
        <v>Адаптер для октогонального вала 102*2,5мм для приводов M</v>
      </c>
      <c r="C18" s="87" t="s">
        <v>231</v>
      </c>
      <c r="D18" s="86">
        <f>VLOOKUP(A18,'Весь прайс лист'!B:E,4,FALSE)</f>
        <v>800</v>
      </c>
    </row>
    <row r="19" spans="1:4" x14ac:dyDescent="0.3">
      <c r="A19" s="86" t="s">
        <v>1166</v>
      </c>
      <c r="B19" s="86" t="str">
        <f>VLOOKUP(A19,'Весь прайс лист'!B:C,2,FALSE)</f>
        <v xml:space="preserve">Адаптер для октогонального вала 52 мм </v>
      </c>
      <c r="C19" s="87" t="s">
        <v>231</v>
      </c>
      <c r="D19" s="86">
        <f>VLOOKUP(A19,'Весь прайс лист'!B:E,4,FALSE)</f>
        <v>600</v>
      </c>
    </row>
    <row r="20" spans="1:4" x14ac:dyDescent="0.3">
      <c r="A20" s="86" t="s">
        <v>1168</v>
      </c>
      <c r="B20" s="86" t="str">
        <f>VLOOKUP(A20,'Весь прайс лист'!B:C,2,FALSE)</f>
        <v xml:space="preserve">Адаптер для октогонального вала 57 мм </v>
      </c>
      <c r="C20" s="87" t="s">
        <v>231</v>
      </c>
      <c r="D20" s="86">
        <f>VLOOKUP(A20,'Весь прайс лист'!B:E,4,FALSE)</f>
        <v>600</v>
      </c>
    </row>
    <row r="21" spans="1:4" ht="27.6" x14ac:dyDescent="0.3">
      <c r="A21" s="86" t="s">
        <v>1170</v>
      </c>
      <c r="B21" s="86" t="str">
        <f>VLOOKUP(A21,'Весь прайс лист'!B:C,2,FALSE)</f>
        <v>Адаптер для октогонального вала 60*(0,6-1)мм для приводов M</v>
      </c>
      <c r="C21" s="87" t="s">
        <v>231</v>
      </c>
      <c r="D21" s="86">
        <f>VLOOKUP(A21,'Весь прайс лист'!B:E,4,FALSE)</f>
        <v>550</v>
      </c>
    </row>
    <row r="22" spans="1:4" ht="27.6" x14ac:dyDescent="0.3">
      <c r="A22" s="86" t="s">
        <v>1172</v>
      </c>
      <c r="B22" s="86" t="str">
        <f>VLOOKUP(A22,'Весь прайс лист'!B:C,2,FALSE)</f>
        <v>Адаптер для октогонального вала 70*(1-1,5)мм для приводов M</v>
      </c>
      <c r="C22" s="87" t="s">
        <v>231</v>
      </c>
      <c r="D22" s="86">
        <f>VLOOKUP(A22,'Весь прайс лист'!B:E,4,FALSE)</f>
        <v>550</v>
      </c>
    </row>
    <row r="23" spans="1:4" ht="27.6" x14ac:dyDescent="0.3">
      <c r="A23" s="86" t="s">
        <v>1174</v>
      </c>
      <c r="B23" s="86" t="str">
        <f>VLOOKUP(A23,'Весь прайс лист'!B:C,2,FALSE)</f>
        <v>Адаптер для круглого стального вала 63*0,8мм с наклонным пазом для приводов M</v>
      </c>
      <c r="C23" s="87" t="s">
        <v>231</v>
      </c>
      <c r="D23" s="86">
        <f>VLOOKUP(A23,'Весь прайс лист'!B:E,4,FALSE)</f>
        <v>550</v>
      </c>
    </row>
    <row r="24" spans="1:4" ht="27.6" x14ac:dyDescent="0.3">
      <c r="A24" s="86" t="s">
        <v>1176</v>
      </c>
      <c r="B24" s="86" t="str">
        <f>VLOOKUP(A24,'Весь прайс лист'!B:C,2,FALSE)</f>
        <v>Адаптер для круглого вала 70мм с круглым пазом,  для приводов M</v>
      </c>
      <c r="C24" s="87" t="s">
        <v>231</v>
      </c>
      <c r="D24" s="86">
        <f>VLOOKUP(A24,'Весь прайс лист'!B:E,4,FALSE)</f>
        <v>550</v>
      </c>
    </row>
    <row r="25" spans="1:4" ht="27.6" x14ac:dyDescent="0.3">
      <c r="A25" s="86" t="s">
        <v>1178</v>
      </c>
      <c r="B25" s="86" t="str">
        <f>VLOOKUP(A25,'Весь прайс лист'!B:C,2,FALSE)</f>
        <v>Адаптер для круглого стального вала 80*1мм с наклонным пазом для приводов M</v>
      </c>
      <c r="C25" s="87" t="s">
        <v>231</v>
      </c>
      <c r="D25" s="86">
        <f>VLOOKUP(A25,'Весь прайс лист'!B:E,4,FALSE)</f>
        <v>550</v>
      </c>
    </row>
    <row r="26" spans="1:4" ht="27.6" x14ac:dyDescent="0.3">
      <c r="A26" s="86" t="s">
        <v>1180</v>
      </c>
      <c r="B26" s="86" t="str">
        <f>VLOOKUP(A26,'Весь прайс лист'!B:C,2,FALSE)</f>
        <v>Адаптер для круглого вала 78*(1-2)мм c круглым пазом для приводов M</v>
      </c>
      <c r="C26" s="87" t="s">
        <v>231</v>
      </c>
      <c r="D26" s="86">
        <f>VLOOKUP(A26,'Весь прайс лист'!B:E,4,FALSE)</f>
        <v>550</v>
      </c>
    </row>
    <row r="27" spans="1:4" ht="27.6" x14ac:dyDescent="0.3">
      <c r="A27" s="86" t="s">
        <v>1182</v>
      </c>
      <c r="B27" s="86" t="str">
        <f>VLOOKUP(A27,'Весь прайс лист'!B:C,2,FALSE)</f>
        <v>Адаптер для круглого вала 78*1мм с увеличенным пазом для приводов M</v>
      </c>
      <c r="C27" s="87" t="s">
        <v>231</v>
      </c>
      <c r="D27" s="86">
        <f>VLOOKUP(A27,'Весь прайс лист'!B:E,4,FALSE)</f>
        <v>550</v>
      </c>
    </row>
    <row r="28" spans="1:4" ht="27.6" x14ac:dyDescent="0.3">
      <c r="A28" s="86" t="s">
        <v>1184</v>
      </c>
      <c r="B28" s="86" t="str">
        <f>VLOOKUP(A28,'Весь прайс лист'!B:C,2,FALSE)</f>
        <v>Адаптер для круглого вала 80*2мм с увеличенным пазом для приводов M</v>
      </c>
      <c r="C28" s="87" t="s">
        <v>231</v>
      </c>
      <c r="D28" s="86">
        <f>VLOOKUP(A28,'Весь прайс лист'!B:E,4,FALSE)</f>
        <v>550</v>
      </c>
    </row>
    <row r="29" spans="1:4" x14ac:dyDescent="0.3">
      <c r="A29" s="86" t="s">
        <v>1186</v>
      </c>
      <c r="B29" s="86" t="str">
        <f>VLOOKUP(A29,'Весь прайс лист'!B:C,2,FALSE)</f>
        <v>Комплект адаптеров для круглой трубы 50*1,5</v>
      </c>
      <c r="C29" s="87" t="s">
        <v>231</v>
      </c>
      <c r="D29" s="86">
        <f>VLOOKUP(A29,'Весь прайс лист'!B:E,4,FALSE)</f>
        <v>500</v>
      </c>
    </row>
    <row r="30" spans="1:4" x14ac:dyDescent="0.3">
      <c r="A30" s="86" t="s">
        <v>1188</v>
      </c>
      <c r="B30" s="86" t="str">
        <f>VLOOKUP(A30,'Весь прайс лист'!B:C,2,FALSE)</f>
        <v>Адаптер для круглого вала 50мм 515.25002</v>
      </c>
      <c r="C30" s="87" t="s">
        <v>231</v>
      </c>
      <c r="D30" s="86">
        <f>VLOOKUP(A30,'Весь прайс лист'!B:E,4,FALSE)</f>
        <v>550</v>
      </c>
    </row>
    <row r="31" spans="1:4" s="7" customFormat="1" x14ac:dyDescent="0.3">
      <c r="A31" s="86" t="s">
        <v>1190</v>
      </c>
      <c r="B31" s="86" t="str">
        <f>VLOOKUP(A31,'Весь прайс лист'!B:C,2,FALSE)</f>
        <v>Адаптер для круглого вала 50мм 515.25003</v>
      </c>
      <c r="C31" s="87" t="s">
        <v>231</v>
      </c>
      <c r="D31" s="86">
        <f>VLOOKUP(A31,'Весь прайс лист'!B:E,4,FALSE)</f>
        <v>550</v>
      </c>
    </row>
    <row r="32" spans="1:4" ht="27.6" x14ac:dyDescent="0.3">
      <c r="A32" s="86" t="s">
        <v>1192</v>
      </c>
      <c r="B32" s="86" t="str">
        <f>VLOOKUP(A32,'Весь прайс лист'!B:C,2,FALSE)</f>
        <v>Адаптер для круглого вала 47мм (внутренний радиус) 515.25004</v>
      </c>
      <c r="C32" s="87" t="s">
        <v>231</v>
      </c>
      <c r="D32" s="86">
        <f>VLOOKUP(A32,'Весь прайс лист'!B:E,4,FALSE)</f>
        <v>550</v>
      </c>
    </row>
    <row r="33" spans="1:4" x14ac:dyDescent="0.3">
      <c r="A33" s="86" t="s">
        <v>1194</v>
      </c>
      <c r="B33" s="86" t="str">
        <f>VLOOKUP(A33,'Весь прайс лист'!B:C,2,FALSE)</f>
        <v xml:space="preserve">Адаптер для круглого вала 62-63мм с пазом  </v>
      </c>
      <c r="C33" s="87" t="s">
        <v>231</v>
      </c>
      <c r="D33" s="86">
        <f>VLOOKUP(A33,'Весь прайс лист'!B:E,4,FALSE)</f>
        <v>550</v>
      </c>
    </row>
    <row r="34" spans="1:4" x14ac:dyDescent="0.3">
      <c r="A34" s="86" t="s">
        <v>1196</v>
      </c>
      <c r="B34" s="86" t="str">
        <f>VLOOKUP(A34,'Весь прайс лист'!B:C,2,FALSE)</f>
        <v xml:space="preserve">Адаптер для круглого вала 70мм с наклонным пазом </v>
      </c>
      <c r="C34" s="87" t="s">
        <v>231</v>
      </c>
      <c r="D34" s="86">
        <f>VLOOKUP(A34,'Весь прайс лист'!B:E,4,FALSE)</f>
        <v>550</v>
      </c>
    </row>
    <row r="35" spans="1:4" x14ac:dyDescent="0.3">
      <c r="A35" s="86" t="s">
        <v>1198</v>
      </c>
      <c r="B35" s="86" t="str">
        <f>VLOOKUP(A35,'Весь прайс лист'!B:C,2,FALSE)</f>
        <v>Адаптер для круглого вала 80 мм</v>
      </c>
      <c r="C35" s="87" t="s">
        <v>231</v>
      </c>
      <c r="D35" s="86">
        <f>VLOOKUP(A35,'Весь прайс лист'!B:E,4,FALSE)</f>
        <v>800</v>
      </c>
    </row>
    <row r="36" spans="1:4" x14ac:dyDescent="0.3">
      <c r="A36" s="86" t="s">
        <v>1200</v>
      </c>
      <c r="B36" s="86" t="str">
        <f>VLOOKUP(A36,'Весь прайс лист'!B:C,2,FALSE)</f>
        <v>Адаптер для круглого вала 85мм с  пазом</v>
      </c>
      <c r="C36" s="87" t="s">
        <v>231</v>
      </c>
      <c r="D36" s="86">
        <f>VLOOKUP(A36,'Весь прайс лист'!B:E,4,FALSE)</f>
        <v>650</v>
      </c>
    </row>
    <row r="37" spans="1:4" ht="27.6" x14ac:dyDescent="0.3">
      <c r="A37" s="86" t="s">
        <v>1202</v>
      </c>
      <c r="B37" s="86" t="str">
        <f>VLOOKUP(A37,'Весь прайс лист'!B:C,2,FALSE)</f>
        <v>Адаптер для октогонального вала 102*2,5мм для приводов L</v>
      </c>
      <c r="C37" s="87" t="s">
        <v>231</v>
      </c>
      <c r="D37" s="86">
        <f>VLOOKUP(A37,'Весь прайс лист'!B:E,4,FALSE)</f>
        <v>800</v>
      </c>
    </row>
    <row r="38" spans="1:4" x14ac:dyDescent="0.3">
      <c r="A38" s="86" t="s">
        <v>1204</v>
      </c>
      <c r="B38" s="86" t="str">
        <f>VLOOKUP(A38,'Весь прайс лист'!B:C,2,FALSE)</f>
        <v>Адаптер для круглого вала 102*(1,5-2)мм для приводов L</v>
      </c>
      <c r="C38" s="87" t="s">
        <v>231</v>
      </c>
      <c r="D38" s="86">
        <f>VLOOKUP(A38,'Весь прайс лист'!B:E,4,FALSE)</f>
        <v>1200</v>
      </c>
    </row>
    <row r="39" spans="1:4" x14ac:dyDescent="0.3">
      <c r="A39" s="86" t="s">
        <v>1206</v>
      </c>
      <c r="B39" s="86" t="str">
        <f>VLOOKUP(A39,'Весь прайс лист'!B:C,2,FALSE)</f>
        <v>Адаптер для октогонального вала 70*1мм для приводов L</v>
      </c>
      <c r="C39" s="87" t="s">
        <v>231</v>
      </c>
      <c r="D39" s="86">
        <f>VLOOKUP(A39,'Весь прайс лист'!B:E,4,FALSE)</f>
        <v>450</v>
      </c>
    </row>
    <row r="40" spans="1:4" ht="27.6" x14ac:dyDescent="0.3">
      <c r="A40" s="86" t="s">
        <v>1208</v>
      </c>
      <c r="B40" s="86" t="str">
        <f>VLOOKUP(A40,'Весь прайс лист'!B:C,2,FALSE)</f>
        <v>Адаптер для октогонального вала 70*1,5мм для приводов L</v>
      </c>
      <c r="C40" s="87" t="s">
        <v>231</v>
      </c>
      <c r="D40" s="86">
        <f>VLOOKUP(A40,'Весь прайс лист'!B:E,4,FALSE)</f>
        <v>550</v>
      </c>
    </row>
    <row r="41" spans="1:4" x14ac:dyDescent="0.3">
      <c r="A41" s="86" t="s">
        <v>1210</v>
      </c>
      <c r="B41" s="86" t="str">
        <f>VLOOKUP(A41,'Весь прайс лист'!B:C,2,FALSE)</f>
        <v xml:space="preserve">Адаптер для круглого вала 80мм </v>
      </c>
      <c r="C41" s="87" t="s">
        <v>231</v>
      </c>
      <c r="D41" s="86">
        <f>VLOOKUP(A41,'Весь прайс лист'!B:E,4,FALSE)</f>
        <v>550</v>
      </c>
    </row>
    <row r="42" spans="1:4" x14ac:dyDescent="0.3">
      <c r="A42" s="86" t="s">
        <v>1212</v>
      </c>
      <c r="B42" s="86" t="str">
        <f>VLOOKUP(A42,'Весь прайс лист'!B:C,2,FALSE)</f>
        <v xml:space="preserve">Адаптер для круглого вала 80мм,  под привод 58-й серии </v>
      </c>
      <c r="C42" s="87" t="s">
        <v>231</v>
      </c>
      <c r="D42" s="86">
        <f>VLOOKUP(A42,'Весь прайс лист'!B:E,4,FALSE)</f>
        <v>550</v>
      </c>
    </row>
    <row r="43" spans="1:4" ht="27.6" x14ac:dyDescent="0.3">
      <c r="A43" s="86" t="s">
        <v>1214</v>
      </c>
      <c r="B43" s="86" t="str">
        <f>VLOOKUP(A43,'Весь прайс лист'!B:C,2,FALSE)</f>
        <v>Адаптер для круглого вала 78мм с увеличенным пазом,  для приводов L</v>
      </c>
      <c r="C43" s="87" t="s">
        <v>231</v>
      </c>
      <c r="D43" s="86">
        <f>VLOOKUP(A43,'Весь прайс лист'!B:E,4,FALSE)</f>
        <v>550</v>
      </c>
    </row>
    <row r="44" spans="1:4" x14ac:dyDescent="0.3">
      <c r="A44" s="86" t="s">
        <v>1216</v>
      </c>
      <c r="B44" s="86" t="str">
        <f>VLOOKUP(A44,'Весь прайс лист'!B:C,2,FALSE)</f>
        <v xml:space="preserve">Адаптер для октогонального вала 114мм Heroal </v>
      </c>
      <c r="C44" s="87" t="s">
        <v>231</v>
      </c>
      <c r="D44" s="86">
        <f>VLOOKUP(A44,'Весь прайс лист'!B:E,4,FALSE)</f>
        <v>2950</v>
      </c>
    </row>
    <row r="45" spans="1:4" x14ac:dyDescent="0.3">
      <c r="A45" s="86" t="s">
        <v>1218</v>
      </c>
      <c r="B45" s="86" t="str">
        <f>VLOOKUP(A45,'Весь прайс лист'!B:C,2,FALSE)</f>
        <v>Адаптер для круглого вала 102мм для приводов L</v>
      </c>
      <c r="C45" s="87" t="s">
        <v>231</v>
      </c>
      <c r="D45" s="86">
        <f>VLOOKUP(A45,'Весь прайс лист'!B:E,4,FALSE)</f>
        <v>2000</v>
      </c>
    </row>
    <row r="46" spans="1:4" x14ac:dyDescent="0.3">
      <c r="A46" s="86" t="s">
        <v>1220</v>
      </c>
      <c r="B46" s="86" t="str">
        <f>VLOOKUP(A46,'Весь прайс лист'!B:C,2,FALSE)</f>
        <v xml:space="preserve">Адаптер для круглого вала 108мм </v>
      </c>
      <c r="C46" s="87" t="s">
        <v>231</v>
      </c>
      <c r="D46" s="86">
        <f>VLOOKUP(A46,'Весь прайс лист'!B:E,4,FALSE)</f>
        <v>2000</v>
      </c>
    </row>
    <row r="47" spans="1:4" x14ac:dyDescent="0.3">
      <c r="A47" s="86" t="s">
        <v>1222</v>
      </c>
      <c r="B47" s="86" t="str">
        <f>VLOOKUP(A47,'Весь прайс лист'!B:C,2,FALSE)</f>
        <v>Адаптер для круглого вала 133мм*2мм с отверстиями М8</v>
      </c>
      <c r="C47" s="87" t="s">
        <v>231</v>
      </c>
      <c r="D47" s="86">
        <f>VLOOKUP(A47,'Весь прайс лист'!B:E,4,FALSE)</f>
        <v>3500</v>
      </c>
    </row>
    <row r="48" spans="1:4" ht="27.6" x14ac:dyDescent="0.3">
      <c r="A48" s="86" t="s">
        <v>1224</v>
      </c>
      <c r="B48" s="86" t="str">
        <f>VLOOKUP(A48,'Весь прайс лист'!B:C,2,FALSE)</f>
        <v>Адаптер для круглого вала 133мм*2,5мм с отверстиями М8</v>
      </c>
      <c r="C48" s="87" t="s">
        <v>231</v>
      </c>
      <c r="D48" s="86">
        <f>VLOOKUP(A48,'Весь прайс лист'!B:E,4,FALSE)</f>
        <v>3500</v>
      </c>
    </row>
    <row r="49" spans="1:4" x14ac:dyDescent="0.3">
      <c r="A49" s="86" t="s">
        <v>1226</v>
      </c>
      <c r="B49" s="86" t="str">
        <f>VLOOKUP(A49,'Весь прайс лист'!B:C,2,FALSE)</f>
        <v>Адаптер для круглого вала 133мм*4мм с отверстиями М8</v>
      </c>
      <c r="C49" s="87" t="s">
        <v>231</v>
      </c>
      <c r="D49" s="86">
        <f>VLOOKUP(A49,'Весь прайс лист'!B:E,4,FALSE)</f>
        <v>3500</v>
      </c>
    </row>
    <row r="50" spans="1:4" x14ac:dyDescent="0.3">
      <c r="A50" s="86" t="s">
        <v>1228</v>
      </c>
      <c r="B50" s="86" t="str">
        <f>VLOOKUP(A50,'Весь прайс лист'!B:C,2,FALSE)</f>
        <v>Адаптер для круглого вала 133мм*4мм без отверстий</v>
      </c>
      <c r="C50" s="87" t="s">
        <v>231</v>
      </c>
      <c r="D50" s="86">
        <f>VLOOKUP(A50,'Весь прайс лист'!B:E,4,FALSE)</f>
        <v>3500</v>
      </c>
    </row>
    <row r="51" spans="1:4" ht="27.6" x14ac:dyDescent="0.3">
      <c r="A51" s="86" t="s">
        <v>1230</v>
      </c>
      <c r="B51" s="86" t="str">
        <f>VLOOKUP(A51,'Весь прайс лист'!B:C,2,FALSE)</f>
        <v>Адаптер для круглого вала 159мм*2,6мм с отверстиями М8</v>
      </c>
      <c r="C51" s="87" t="s">
        <v>231</v>
      </c>
      <c r="D51" s="86">
        <f>VLOOKUP(A51,'Весь прайс лист'!B:E,4,FALSE)</f>
        <v>6000</v>
      </c>
    </row>
    <row r="52" spans="1:4" ht="27.6" x14ac:dyDescent="0.3">
      <c r="A52" s="86" t="s">
        <v>1232</v>
      </c>
      <c r="B52" s="86" t="str">
        <f>VLOOKUP(A52,'Весь прайс лист'!B:C,2,FALSE)</f>
        <v>Адаптер для круглого вала 159мм*4,5мм с отверстиями М8</v>
      </c>
      <c r="C52" s="87" t="s">
        <v>231</v>
      </c>
      <c r="D52" s="86">
        <f>VLOOKUP(A52,'Весь прайс лист'!B:E,4,FALSE)</f>
        <v>6000</v>
      </c>
    </row>
    <row r="53" spans="1:4" ht="27.6" x14ac:dyDescent="0.3">
      <c r="A53" s="86" t="s">
        <v>1234</v>
      </c>
      <c r="B53" s="86" t="str">
        <f>VLOOKUP(A53,'Весь прайс лист'!B:C,2,FALSE)</f>
        <v>Адаптер для круглого вала 168,3мм*4.5мм с отверстиями М8</v>
      </c>
      <c r="C53" s="87" t="s">
        <v>231</v>
      </c>
      <c r="D53" s="86">
        <f>VLOOKUP(A53,'Весь прайс лист'!B:E,4,FALSE)</f>
        <v>9000</v>
      </c>
    </row>
    <row r="54" spans="1:4" x14ac:dyDescent="0.3">
      <c r="A54" s="86" t="s">
        <v>1236</v>
      </c>
      <c r="B54" s="86" t="str">
        <f>VLOOKUP(A54,'Весь прайс лист'!B:C,2,FALSE)</f>
        <v>Крепление для кронштейна Rollease</v>
      </c>
      <c r="C54" s="87" t="s">
        <v>231</v>
      </c>
      <c r="D54" s="86">
        <f>VLOOKUP(A54,'Весь прайс лист'!B:E,4,FALSE)</f>
        <v>350</v>
      </c>
    </row>
    <row r="55" spans="1:4" x14ac:dyDescent="0.3">
      <c r="A55" s="86" t="s">
        <v>1238</v>
      </c>
      <c r="B55" s="86" t="str">
        <f>VLOOKUP(A55,'Весь прайс лист'!B:C,2,FALSE)</f>
        <v>Крепление для установки приводов S в крепление Somfy</v>
      </c>
      <c r="C55" s="87" t="s">
        <v>231</v>
      </c>
      <c r="D55" s="86">
        <f>VLOOKUP(A55,'Весь прайс лист'!B:E,4,FALSE)</f>
        <v>300</v>
      </c>
    </row>
    <row r="56" spans="1:4" x14ac:dyDescent="0.3">
      <c r="A56" s="86" t="s">
        <v>1240</v>
      </c>
      <c r="B56" s="86" t="str">
        <f>VLOOKUP(A56,'Весь прайс лист'!B:C,2,FALSE)</f>
        <v>Квадратный штифт 10мм + скоба для приводов S</v>
      </c>
      <c r="C56" s="87" t="s">
        <v>231</v>
      </c>
      <c r="D56" s="86">
        <f>VLOOKUP(A56,'Весь прайс лист'!B:E,4,FALSE)</f>
        <v>550</v>
      </c>
    </row>
    <row r="57" spans="1:4" x14ac:dyDescent="0.3">
      <c r="A57" s="86" t="s">
        <v>1242</v>
      </c>
      <c r="B57" s="86" t="str">
        <f>VLOOKUP(A57,'Весь прайс лист'!B:C,2,FALSE)</f>
        <v>Пластиковая крышка для крепления 52510052</v>
      </c>
      <c r="C57" s="87" t="s">
        <v>231</v>
      </c>
      <c r="D57" s="86">
        <f>VLOOKUP(A57,'Весь прайс лист'!B:E,4,FALSE)</f>
        <v>300</v>
      </c>
    </row>
    <row r="58" spans="1:4" x14ac:dyDescent="0.3">
      <c r="A58" s="86" t="s">
        <v>1244</v>
      </c>
      <c r="B58" s="86" t="str">
        <f>VLOOKUP(A58,'Весь прайс лист'!B:C,2,FALSE)</f>
        <v>Крепление KIT под привода серии 35мм</v>
      </c>
      <c r="C58" s="87" t="s">
        <v>231</v>
      </c>
      <c r="D58" s="86">
        <f>VLOOKUP(A58,'Весь прайс лист'!B:E,4,FALSE)</f>
        <v>2000</v>
      </c>
    </row>
    <row r="59" spans="1:4" x14ac:dyDescent="0.3">
      <c r="A59" s="86" t="s">
        <v>1246</v>
      </c>
      <c r="B59" s="86" t="str">
        <f>VLOOKUP(A59,'Весь прайс лист'!B:C,2,FALSE)</f>
        <v>Комплект проходных суппортов для приводов S</v>
      </c>
      <c r="C59" s="87" t="s">
        <v>231</v>
      </c>
      <c r="D59" s="86">
        <f>VLOOKUP(A59,'Весь прайс лист'!B:E,4,FALSE)</f>
        <v>1000</v>
      </c>
    </row>
    <row r="60" spans="1:4" x14ac:dyDescent="0.3">
      <c r="A60" s="86" t="s">
        <v>1248</v>
      </c>
      <c r="B60" s="86" t="str">
        <f>VLOOKUP(A60,'Весь прайс лист'!B:C,2,FALSE)</f>
        <v xml:space="preserve"> Крепление KIT под привода серии 35/45мм</v>
      </c>
      <c r="C60" s="87" t="s">
        <v>231</v>
      </c>
      <c r="D60" s="86">
        <f>VLOOKUP(A60,'Весь прайс лист'!B:E,4,FALSE)</f>
        <v>2000</v>
      </c>
    </row>
    <row r="61" spans="1:4" x14ac:dyDescent="0.3">
      <c r="A61" s="86" t="s">
        <v>1250</v>
      </c>
      <c r="B61" s="86" t="str">
        <f>VLOOKUP(A61,'Весь прайс лист'!B:C,2,FALSE)</f>
        <v>Квадратный штифт 10мм + кронштейн</v>
      </c>
      <c r="C61" s="87" t="s">
        <v>231</v>
      </c>
      <c r="D61" s="86">
        <f>VLOOKUP(A61,'Весь прайс лист'!B:E,4,FALSE)</f>
        <v>500</v>
      </c>
    </row>
    <row r="62" spans="1:4" ht="27.6" x14ac:dyDescent="0.3">
      <c r="A62" s="86" t="s">
        <v>1252</v>
      </c>
      <c r="B62" s="86" t="str">
        <f>VLOOKUP(A62,'Весь прайс лист'!B:C,2,FALSE)</f>
        <v>Крепление  квадратный штифт 10мм + скоба, до 30Нм для приводов M</v>
      </c>
      <c r="C62" s="87" t="s">
        <v>231</v>
      </c>
      <c r="D62" s="86">
        <f>VLOOKUP(A62,'Весь прайс лист'!B:E,4,FALSE)</f>
        <v>550</v>
      </c>
    </row>
    <row r="63" spans="1:4" ht="27.6" x14ac:dyDescent="0.3">
      <c r="A63" s="86" t="s">
        <v>1254</v>
      </c>
      <c r="B63" s="86" t="str">
        <f>VLOOKUP(A63,'Весь прайс лист'!B:C,2,FALSE)</f>
        <v>Крепление маркизное для приводов с АРУ MH и LH цвет "сатин"</v>
      </c>
      <c r="C63" s="87" t="s">
        <v>231</v>
      </c>
      <c r="D63" s="86">
        <f>VLOOKUP(A63,'Весь прайс лист'!B:E,4,FALSE)</f>
        <v>1200</v>
      </c>
    </row>
    <row r="64" spans="1:4" ht="27.6" x14ac:dyDescent="0.3">
      <c r="A64" s="86" t="s">
        <v>1256</v>
      </c>
      <c r="B64" s="86" t="str">
        <f>VLOOKUP(A64,'Весь прайс лист'!B:C,2,FALSE)</f>
        <v>Крепление маркизное для приводов с АРУ MH и LH цвет белый</v>
      </c>
      <c r="C64" s="87" t="s">
        <v>231</v>
      </c>
      <c r="D64" s="86">
        <f>VLOOKUP(A64,'Весь прайс лист'!B:E,4,FALSE)</f>
        <v>1400</v>
      </c>
    </row>
    <row r="65" spans="1:4" ht="27.6" x14ac:dyDescent="0.3">
      <c r="A65" s="86" t="s">
        <v>1258</v>
      </c>
      <c r="B65" s="86" t="str">
        <f>VLOOKUP(A65,'Весь прайс лист'!B:C,2,FALSE)</f>
        <v>Крепление маркизное для приводов с АРУ MH и LH цвет чёрный</v>
      </c>
      <c r="C65" s="87" t="s">
        <v>231</v>
      </c>
      <c r="D65" s="86">
        <f>VLOOKUP(A65,'Весь прайс лист'!B:E,4,FALSE)</f>
        <v>1400</v>
      </c>
    </row>
    <row r="66" spans="1:4" x14ac:dyDescent="0.3">
      <c r="A66" s="86" t="s">
        <v>1260</v>
      </c>
      <c r="B66" s="86" t="str">
        <f>VLOOKUP(A66,'Весь прайс лист'!B:C,2,FALSE)</f>
        <v>Крепление  регулируемое 112*170 для приводов MH и LH</v>
      </c>
      <c r="C66" s="87" t="s">
        <v>231</v>
      </c>
      <c r="D66" s="86">
        <f>VLOOKUP(A66,'Весь прайс лист'!B:E,4,FALSE)</f>
        <v>650</v>
      </c>
    </row>
    <row r="67" spans="1:4" x14ac:dyDescent="0.3">
      <c r="A67" s="86" t="s">
        <v>1262</v>
      </c>
      <c r="B67" s="86" t="str">
        <f>VLOOKUP(A67,'Весь прайс лист'!B:C,2,FALSE)</f>
        <v>Петля  6-гранная 7 мм L=170 мм</v>
      </c>
      <c r="C67" s="87" t="s">
        <v>231</v>
      </c>
      <c r="D67" s="86">
        <f>VLOOKUP(A67,'Весь прайс лист'!B:E,4,FALSE)</f>
        <v>1150</v>
      </c>
    </row>
    <row r="68" spans="1:4" x14ac:dyDescent="0.3">
      <c r="A68" s="86" t="s">
        <v>1264</v>
      </c>
      <c r="B68" s="86" t="str">
        <f>VLOOKUP(A68,'Весь прайс лист'!B:C,2,FALSE)</f>
        <v>Петля  6-гранная 7 мм L=350 мм</v>
      </c>
      <c r="C68" s="87" t="s">
        <v>231</v>
      </c>
      <c r="D68" s="86">
        <f>VLOOKUP(A68,'Весь прайс лист'!B:E,4,FALSE)</f>
        <v>1150</v>
      </c>
    </row>
    <row r="69" spans="1:4" x14ac:dyDescent="0.3">
      <c r="A69" s="86" t="s">
        <v>1266</v>
      </c>
      <c r="B69" s="86" t="str">
        <f>VLOOKUP(A69,'Весь прайс лист'!B:C,2,FALSE)</f>
        <v>Крепление 525.10029</v>
      </c>
      <c r="C69" s="87" t="s">
        <v>231</v>
      </c>
      <c r="D69" s="86">
        <f>VLOOKUP(A69,'Весь прайс лист'!B:E,4,FALSE)</f>
        <v>550</v>
      </c>
    </row>
    <row r="70" spans="1:4" ht="27.6" x14ac:dyDescent="0.3">
      <c r="A70" s="86" t="s">
        <v>1268</v>
      </c>
      <c r="B70" s="86" t="str">
        <f>VLOOKUP(A70,'Весь прайс лист'!B:C,2,FALSE)</f>
        <v>Крепление  мет. фланец 100*100мм, со скобой под штифт 10мм для приводов M</v>
      </c>
      <c r="C70" s="87" t="s">
        <v>231</v>
      </c>
      <c r="D70" s="86">
        <f>VLOOKUP(A70,'Весь прайс лист'!B:E,4,FALSE)</f>
        <v>750</v>
      </c>
    </row>
    <row r="71" spans="1:4" x14ac:dyDescent="0.3">
      <c r="A71" s="86" t="s">
        <v>1270</v>
      </c>
      <c r="B71" s="86" t="str">
        <f>VLOOKUP(A71,'Весь прайс лист'!B:C,2,FALSE)</f>
        <v>Крепление 525.10040</v>
      </c>
      <c r="C71" s="87" t="s">
        <v>231</v>
      </c>
      <c r="D71" s="86">
        <f>VLOOKUP(A71,'Весь прайс лист'!B:E,4,FALSE)</f>
        <v>250</v>
      </c>
    </row>
    <row r="72" spans="1:4" x14ac:dyDescent="0.3">
      <c r="A72" s="86" t="s">
        <v>1272</v>
      </c>
      <c r="B72" s="86" t="str">
        <f>VLOOKUP(A72,'Весь прайс лист'!B:C,2,FALSE)</f>
        <v>Крепление  мет. Фланец 100*100</v>
      </c>
      <c r="C72" s="87" t="s">
        <v>231</v>
      </c>
      <c r="D72" s="86">
        <f>VLOOKUP(A72,'Весь прайс лист'!B:E,4,FALSE)</f>
        <v>1000</v>
      </c>
    </row>
    <row r="73" spans="1:4" x14ac:dyDescent="0.3">
      <c r="A73" s="86" t="s">
        <v>1274</v>
      </c>
      <c r="B73" s="86" t="str">
        <f>VLOOKUP(A73,'Весь прайс лист'!B:C,2,FALSE)</f>
        <v>Крепление с боковой поддержкой</v>
      </c>
      <c r="C73" s="87" t="s">
        <v>231</v>
      </c>
      <c r="D73" s="86">
        <f>VLOOKUP(A73,'Весь прайс лист'!B:E,4,FALSE)</f>
        <v>550</v>
      </c>
    </row>
    <row r="74" spans="1:4" ht="27.6" x14ac:dyDescent="0.3">
      <c r="A74" s="86" t="s">
        <v>1276</v>
      </c>
      <c r="B74" s="86" t="str">
        <f>VLOOKUP(A74,'Весь прайс лист'!B:C,2,FALSE)</f>
        <v>Пластиковая поддержка кноп. держателя используется с 52310014</v>
      </c>
      <c r="C74" s="87" t="s">
        <v>231</v>
      </c>
      <c r="D74" s="86">
        <f>VLOOKUP(A74,'Весь прайс лист'!B:E,4,FALSE)</f>
        <v>300</v>
      </c>
    </row>
    <row r="75" spans="1:4" x14ac:dyDescent="0.3">
      <c r="A75" s="86" t="s">
        <v>1278</v>
      </c>
      <c r="B75" s="86" t="str">
        <f>VLOOKUP(A75,'Весь прайс лист'!B:C,2,FALSE)</f>
        <v xml:space="preserve">Крепление (до 30НМ) </v>
      </c>
      <c r="C75" s="87" t="s">
        <v>231</v>
      </c>
      <c r="D75" s="86">
        <f>VLOOKUP(A75,'Весь прайс лист'!B:E,4,FALSE)</f>
        <v>600</v>
      </c>
    </row>
    <row r="76" spans="1:4" x14ac:dyDescent="0.3">
      <c r="A76" s="86" t="s">
        <v>1280</v>
      </c>
      <c r="B76" s="86" t="str">
        <f>VLOOKUP(A76,'Весь прайс лист'!B:C,2,FALSE)</f>
        <v>Крепление роллетное для приводов MH и LH (KMU)</v>
      </c>
      <c r="C76" s="87" t="s">
        <v>231</v>
      </c>
      <c r="D76" s="86">
        <f>VLOOKUP(A76,'Весь прайс лист'!B:E,4,FALSE)</f>
        <v>1200</v>
      </c>
    </row>
    <row r="77" spans="1:4" ht="27.6" x14ac:dyDescent="0.3">
      <c r="A77" s="86" t="s">
        <v>1282</v>
      </c>
      <c r="B77" s="86" t="str">
        <f>VLOOKUP(A77,'Весь прайс лист'!B:C,2,FALSE)</f>
        <v>Крепление квадратный штифт 10мм+скоба с осевым шагом 44мм, до 30Нм</v>
      </c>
      <c r="C77" s="87" t="s">
        <v>231</v>
      </c>
      <c r="D77" s="86">
        <f>VLOOKUP(A77,'Весь прайс лист'!B:E,4,FALSE)</f>
        <v>500</v>
      </c>
    </row>
    <row r="78" spans="1:4" ht="27.6" x14ac:dyDescent="0.3">
      <c r="A78" s="86" t="s">
        <v>1284</v>
      </c>
      <c r="B78" s="86" t="str">
        <f>VLOOKUP(A78,'Весь прайс лист'!B:C,2,FALSE)</f>
        <v>Крепление KIT мет. Белого цвета, под привод и капсулы 57512040 и 57512050. до 30Нм</v>
      </c>
      <c r="C78" s="87" t="s">
        <v>231</v>
      </c>
      <c r="D78" s="86">
        <f>VLOOKUP(A78,'Весь прайс лист'!B:E,4,FALSE)</f>
        <v>2500</v>
      </c>
    </row>
    <row r="79" spans="1:4" ht="27.6" x14ac:dyDescent="0.3">
      <c r="A79" s="86" t="s">
        <v>1287</v>
      </c>
      <c r="B79" s="86" t="str">
        <f>VLOOKUP(A79,'Весь прайс лист'!B:C,2,FALSE)</f>
        <v>Крепление KIT мет. Белого цвета, с одним соединителем под привод и капсулы 57512150 и 57512178. до 30Нм</v>
      </c>
      <c r="C79" s="87" t="s">
        <v>231</v>
      </c>
      <c r="D79" s="86">
        <f>VLOOKUP(A79,'Весь прайс лист'!B:E,4,FALSE)</f>
        <v>3000</v>
      </c>
    </row>
    <row r="80" spans="1:4" ht="27.6" x14ac:dyDescent="0.3">
      <c r="A80" s="86" t="s">
        <v>1289</v>
      </c>
      <c r="B80" s="86" t="str">
        <f>VLOOKUP(A80,'Весь прайс лист'!B:C,2,FALSE)</f>
        <v>Крепление KIT мет. Белого цвета, с двумя соединителями под привод и капсулы 57512150 и 57512178. до 30Нм</v>
      </c>
      <c r="C80" s="87" t="s">
        <v>231</v>
      </c>
      <c r="D80" s="86">
        <f>VLOOKUP(A80,'Весь прайс лист'!B:E,4,FALSE)</f>
        <v>4000</v>
      </c>
    </row>
    <row r="81" spans="1:4" ht="27.6" x14ac:dyDescent="0.3">
      <c r="A81" s="86" t="s">
        <v>1291</v>
      </c>
      <c r="B81" s="86" t="str">
        <f>VLOOKUP(A81,'Весь прайс лист'!B:C,2,FALSE)</f>
        <v>Кронштейн стальной белого цвета 80*65мм универсальный</v>
      </c>
      <c r="C81" s="87" t="s">
        <v>231</v>
      </c>
      <c r="D81" s="86">
        <f>VLOOKUP(A81,'Весь прайс лист'!B:E,4,FALSE)</f>
        <v>750</v>
      </c>
    </row>
    <row r="82" spans="1:4" ht="27.6" x14ac:dyDescent="0.3">
      <c r="A82" s="86" t="s">
        <v>1293</v>
      </c>
      <c r="B82" s="86" t="str">
        <f>VLOOKUP(A82,'Весь прайс лист'!B:C,2,FALSE)</f>
        <v>Крепление стальная пластина 175*120 для приводов LH MH</v>
      </c>
      <c r="C82" s="87" t="s">
        <v>231</v>
      </c>
      <c r="D82" s="86">
        <f>VLOOKUP(A82,'Весь прайс лист'!B:E,4,FALSE)</f>
        <v>2500</v>
      </c>
    </row>
    <row r="83" spans="1:4" ht="27.6" x14ac:dyDescent="0.3">
      <c r="A83" s="86" t="s">
        <v>1295</v>
      </c>
      <c r="B83" s="86" t="str">
        <f>VLOOKUP(A83,'Весь прайс лист'!B:C,2,FALSE)</f>
        <v>Крепление с круглым штифтом+скоба с отв. М6 и осевым шагом 48мм для приводов M</v>
      </c>
      <c r="C83" s="87" t="s">
        <v>231</v>
      </c>
      <c r="D83" s="86">
        <f>VLOOKUP(A83,'Весь прайс лист'!B:E,4,FALSE)</f>
        <v>1500</v>
      </c>
    </row>
    <row r="84" spans="1:4" ht="27.6" x14ac:dyDescent="0.3">
      <c r="A84" s="86" t="s">
        <v>1297</v>
      </c>
      <c r="B84" s="86" t="str">
        <f>VLOOKUP(A84,'Весь прайс лист'!B:C,2,FALSE)</f>
        <v>Крепление KIT под привода серии 45мм цвет белый совместимо с Acmeda для приводов M</v>
      </c>
      <c r="C84" s="87" t="s">
        <v>231</v>
      </c>
      <c r="D84" s="86">
        <f>VLOOKUP(A84,'Весь прайс лист'!B:E,4,FALSE)</f>
        <v>1000</v>
      </c>
    </row>
    <row r="85" spans="1:4" x14ac:dyDescent="0.3">
      <c r="A85" s="86" t="s">
        <v>1299</v>
      </c>
      <c r="B85" s="86" t="str">
        <f>VLOOKUP(A85,'Весь прайс лист'!B:C,2,FALSE)</f>
        <v>Крепление 525.40003</v>
      </c>
      <c r="C85" s="87" t="s">
        <v>231</v>
      </c>
      <c r="D85" s="86">
        <f>VLOOKUP(A85,'Весь прайс лист'!B:E,4,FALSE)</f>
        <v>1900</v>
      </c>
    </row>
    <row r="86" spans="1:4" ht="27.6" x14ac:dyDescent="0.3">
      <c r="A86" s="86" t="s">
        <v>1301</v>
      </c>
      <c r="B86" s="86" t="str">
        <f>VLOOKUP(A86,'Весь прайс лист'!B:C,2,FALSE)</f>
        <v>Комплект проходных суппортов для приводов 35/45-й серии</v>
      </c>
      <c r="C86" s="87" t="s">
        <v>231</v>
      </c>
      <c r="D86" s="86">
        <f>VLOOKUP(A86,'Весь прайс лист'!B:E,4,FALSE)</f>
        <v>1500</v>
      </c>
    </row>
    <row r="87" spans="1:4" ht="27.6" x14ac:dyDescent="0.3">
      <c r="A87" s="86" t="s">
        <v>1303</v>
      </c>
      <c r="B87" s="86" t="str">
        <f>VLOOKUP(A87,'Весь прайс лист'!B:C,2,FALSE)</f>
        <v xml:space="preserve">Крепление усиленное алюминиевое под гайки  и винты M6 для приводов L </v>
      </c>
      <c r="C87" s="87" t="s">
        <v>231</v>
      </c>
      <c r="D87" s="86">
        <f>VLOOKUP(A87,'Весь прайс лист'!B:E,4,FALSE)</f>
        <v>450</v>
      </c>
    </row>
    <row r="88" spans="1:4" ht="27.6" x14ac:dyDescent="0.3">
      <c r="A88" s="86" t="s">
        <v>1305</v>
      </c>
      <c r="B88" s="86" t="str">
        <f>VLOOKUP(A88,'Весь прайс лист'!B:C,2,FALSE)</f>
        <v xml:space="preserve">Крепление усиленное алюминиевое под винты M6 для приводов L </v>
      </c>
      <c r="C88" s="87" t="s">
        <v>231</v>
      </c>
      <c r="D88" s="86">
        <f>VLOOKUP(A88,'Весь прайс лист'!B:E,4,FALSE)</f>
        <v>450</v>
      </c>
    </row>
    <row r="89" spans="1:4" ht="27.6" x14ac:dyDescent="0.3">
      <c r="A89" s="86" t="s">
        <v>1307</v>
      </c>
      <c r="B89" s="86" t="str">
        <f>VLOOKUP(A89,'Весь прайс лист'!B:C,2,FALSE)</f>
        <v xml:space="preserve">Крепление усиленное алюминиевое под гайки M6 для приводов L </v>
      </c>
      <c r="C89" s="87" t="s">
        <v>231</v>
      </c>
      <c r="D89" s="86">
        <f>VLOOKUP(A89,'Весь прайс лист'!B:E,4,FALSE)</f>
        <v>450</v>
      </c>
    </row>
    <row r="90" spans="1:4" ht="27.6" x14ac:dyDescent="0.3">
      <c r="A90" s="86" t="s">
        <v>1309</v>
      </c>
      <c r="B90" s="86" t="str">
        <f>VLOOKUP(A90,'Весь прайс лист'!B:C,2,FALSE)</f>
        <v>Крепление универсальное для приводов L с пластиной 100*100мм</v>
      </c>
      <c r="C90" s="87" t="s">
        <v>231</v>
      </c>
      <c r="D90" s="86">
        <f>VLOOKUP(A90,'Весь прайс лист'!B:E,4,FALSE)</f>
        <v>500</v>
      </c>
    </row>
    <row r="91" spans="1:4" ht="27.6" x14ac:dyDescent="0.3">
      <c r="A91" s="86" t="s">
        <v>1311</v>
      </c>
      <c r="B91" s="86" t="str">
        <f>VLOOKUP(A91,'Весь прайс лист'!B:C,2,FALSE)</f>
        <v>Крепление компактное, черное, (крепление снаружи) для приводов M</v>
      </c>
      <c r="C91" s="87" t="s">
        <v>231</v>
      </c>
      <c r="D91" s="86">
        <f>VLOOKUP(A91,'Весь прайс лист'!B:E,4,FALSE)</f>
        <v>550</v>
      </c>
    </row>
    <row r="92" spans="1:4" x14ac:dyDescent="0.3">
      <c r="A92" s="86" t="s">
        <v>1313</v>
      </c>
      <c r="B92" s="86" t="str">
        <f>VLOOKUP(A92,'Весь прайс лист'!B:C,2,FALSE)</f>
        <v>Крепление компактное, с двумя отв. М6 для приводов M</v>
      </c>
      <c r="C92" s="87" t="s">
        <v>231</v>
      </c>
      <c r="D92" s="86">
        <f>VLOOKUP(A92,'Весь прайс лист'!B:E,4,FALSE)</f>
        <v>300</v>
      </c>
    </row>
    <row r="93" spans="1:4" ht="27.6" x14ac:dyDescent="0.3">
      <c r="A93" s="86" t="s">
        <v>1315</v>
      </c>
      <c r="B93" s="86" t="str">
        <f>VLOOKUP(A93,'Весь прайс лист'!B:C,2,FALSE)</f>
        <v>Крепление компактное, с фланцем 100*100 для приводов M</v>
      </c>
      <c r="C93" s="87" t="s">
        <v>231</v>
      </c>
      <c r="D93" s="86">
        <f>VLOOKUP(A93,'Весь прайс лист'!B:E,4,FALSE)</f>
        <v>550</v>
      </c>
    </row>
    <row r="94" spans="1:4" x14ac:dyDescent="0.3">
      <c r="A94" s="86" t="s">
        <v>1317</v>
      </c>
      <c r="B94" s="86" t="str">
        <f>VLOOKUP(A94,'Весь прайс лист'!B:C,2,FALSE)</f>
        <v>Крепление компатное под 4 винта М5 для приводов M</v>
      </c>
      <c r="C94" s="87" t="s">
        <v>231</v>
      </c>
      <c r="D94" s="86">
        <f>VLOOKUP(A94,'Весь прайс лист'!B:E,4,FALSE)</f>
        <v>500</v>
      </c>
    </row>
    <row r="95" spans="1:4" x14ac:dyDescent="0.3">
      <c r="A95" s="86" t="s">
        <v>1319</v>
      </c>
      <c r="B95" s="86" t="str">
        <f>VLOOKUP(A95,'Весь прайс лист'!B:C,2,FALSE)</f>
        <v>Крепление 535.10024</v>
      </c>
      <c r="C95" s="87" t="s">
        <v>231</v>
      </c>
      <c r="D95" s="86">
        <f>VLOOKUP(A95,'Весь прайс лист'!B:E,4,FALSE)</f>
        <v>500</v>
      </c>
    </row>
    <row r="96" spans="1:4" x14ac:dyDescent="0.3">
      <c r="A96" s="86" t="s">
        <v>1321</v>
      </c>
      <c r="B96" s="86" t="str">
        <f>VLOOKUP(A96,'Весь прайс лист'!B:C,2,FALSE)</f>
        <v>Крепление компактное с фланцем</v>
      </c>
      <c r="C96" s="87" t="s">
        <v>231</v>
      </c>
      <c r="D96" s="86">
        <f>VLOOKUP(A96,'Весь прайс лист'!B:E,4,FALSE)</f>
        <v>350</v>
      </c>
    </row>
    <row r="97" spans="1:4" x14ac:dyDescent="0.3">
      <c r="A97" s="86" t="s">
        <v>1323</v>
      </c>
      <c r="B97" s="86" t="str">
        <f>VLOOKUP(A97,'Весь прайс лист'!B:C,2,FALSE)</f>
        <v>Крепление компактное,  отв. М6,  под приводы М</v>
      </c>
      <c r="C97" s="87" t="s">
        <v>231</v>
      </c>
      <c r="D97" s="86">
        <f>VLOOKUP(A97,'Весь прайс лист'!B:E,4,FALSE)</f>
        <v>500</v>
      </c>
    </row>
    <row r="98" spans="1:4" x14ac:dyDescent="0.3">
      <c r="A98" s="86" t="s">
        <v>1325</v>
      </c>
      <c r="B98" s="86" t="str">
        <f>VLOOKUP(A98,'Весь прайс лист'!B:C,2,FALSE)</f>
        <v>Крепление настенное для приводов XL и XLH</v>
      </c>
      <c r="C98" s="87" t="s">
        <v>231</v>
      </c>
      <c r="D98" s="86">
        <f>VLOOKUP(A98,'Весь прайс лист'!B:E,4,FALSE)</f>
        <v>1100</v>
      </c>
    </row>
    <row r="99" spans="1:4" x14ac:dyDescent="0.3">
      <c r="A99" s="86" t="s">
        <v>1327</v>
      </c>
      <c r="B99" s="86" t="str">
        <f>VLOOKUP(A99,'Весь прайс лист'!B:C,2,FALSE)</f>
        <v xml:space="preserve">Адаптер для вала 50x1,5мм c пазом </v>
      </c>
      <c r="C99" s="87" t="s">
        <v>231</v>
      </c>
      <c r="D99" s="86">
        <f>VLOOKUP(A99,'Весь прайс лист'!B:E,4,FALSE)</f>
        <v>150</v>
      </c>
    </row>
    <row r="100" spans="1:4" x14ac:dyDescent="0.3">
      <c r="A100" s="86" t="s">
        <v>1329</v>
      </c>
      <c r="B100" s="86" t="str">
        <f>VLOOKUP(A100,'Весь прайс лист'!B:C,2,FALSE)</f>
        <v>Стопорное кольцо</v>
      </c>
      <c r="C100" s="87" t="s">
        <v>231</v>
      </c>
      <c r="D100" s="86">
        <f>VLOOKUP(A100,'Весь прайс лист'!B:E,4,FALSE)</f>
        <v>550</v>
      </c>
    </row>
    <row r="101" spans="1:4" x14ac:dyDescent="0.3">
      <c r="A101" s="86" t="s">
        <v>1330</v>
      </c>
      <c r="B101" s="86" t="str">
        <f>VLOOKUP(A101,'Весь прайс лист'!B:C,2,FALSE)</f>
        <v>Противовзломный ригель под кольца из 2 звеньев</v>
      </c>
      <c r="C101" s="87" t="s">
        <v>231</v>
      </c>
      <c r="D101" s="86">
        <f>VLOOKUP(A101,'Весь прайс лист'!B:E,4,FALSE)</f>
        <v>900</v>
      </c>
    </row>
    <row r="102" spans="1:4" x14ac:dyDescent="0.3">
      <c r="A102" s="86" t="s">
        <v>1332</v>
      </c>
      <c r="B102" s="86" t="str">
        <f>VLOOKUP(A102,'Весь прайс лист'!B:C,2,FALSE)</f>
        <v>Противовзломный ригель под кольца из 3 звеньев</v>
      </c>
      <c r="C102" s="87" t="s">
        <v>231</v>
      </c>
      <c r="D102" s="86">
        <f>VLOOKUP(A102,'Весь прайс лист'!B:E,4,FALSE)</f>
        <v>1000</v>
      </c>
    </row>
    <row r="103" spans="1:4" ht="27.6" x14ac:dyDescent="0.3">
      <c r="A103" s="86" t="s">
        <v>1334</v>
      </c>
      <c r="B103" s="86" t="str">
        <f>VLOOKUP(A103,'Весь прайс лист'!B:C,2,FALSE)</f>
        <v>Ригель противовзломный 1 звено под октовал 60мм для ламелей толщиной от 8 до 14мм</v>
      </c>
      <c r="C103" s="87" t="s">
        <v>231</v>
      </c>
      <c r="D103" s="86">
        <f>VLOOKUP(A103,'Весь прайс лист'!B:E,4,FALSE)</f>
        <v>500</v>
      </c>
    </row>
    <row r="104" spans="1:4" ht="27.6" x14ac:dyDescent="0.3">
      <c r="A104" s="86" t="s">
        <v>1336</v>
      </c>
      <c r="B104" s="86" t="str">
        <f>VLOOKUP(A104,'Весь прайс лист'!B:C,2,FALSE)</f>
        <v>Ригель противовзломный 2 звена под октовал 60мм для ламелей толщиной от 8 до 14мм</v>
      </c>
      <c r="C104" s="87" t="s">
        <v>231</v>
      </c>
      <c r="D104" s="86">
        <f>VLOOKUP(A104,'Весь прайс лист'!B:E,4,FALSE)</f>
        <v>700</v>
      </c>
    </row>
    <row r="105" spans="1:4" x14ac:dyDescent="0.3">
      <c r="A105" s="86" t="s">
        <v>1338</v>
      </c>
      <c r="B105" s="86" t="str">
        <f>VLOOKUP(A105,'Весь прайс лист'!B:C,2,FALSE)</f>
        <v>Ригельное кольцо под октовал 60мм (по 2шт на ригель)</v>
      </c>
      <c r="C105" s="87" t="s">
        <v>231</v>
      </c>
      <c r="D105" s="86">
        <f>VLOOKUP(A105,'Весь прайс лист'!B:E,4,FALSE)</f>
        <v>300</v>
      </c>
    </row>
    <row r="106" spans="1:4" x14ac:dyDescent="0.3">
      <c r="A106" s="86" t="s">
        <v>1340</v>
      </c>
      <c r="B106" s="86" t="str">
        <f>VLOOKUP(A106,'Весь прайс лист'!B:C,2,FALSE)</f>
        <v>Ригельное кольцо под октовал 70мм (по 2 шт на ригель)</v>
      </c>
      <c r="C106" s="87" t="s">
        <v>231</v>
      </c>
      <c r="D106" s="86">
        <f>VLOOKUP(A106,'Весь прайс лист'!B:E,4,FALSE)</f>
        <v>350</v>
      </c>
    </row>
    <row r="107" spans="1:4" x14ac:dyDescent="0.3">
      <c r="A107" s="86" t="s">
        <v>1342</v>
      </c>
      <c r="B107" s="86" t="str">
        <f>VLOOKUP(A107,'Весь прайс лист'!B:C,2,FALSE)</f>
        <v xml:space="preserve">Капсула со штифтом для вала 40мм </v>
      </c>
      <c r="C107" s="87" t="s">
        <v>231</v>
      </c>
      <c r="D107" s="86">
        <f>VLOOKUP(A107,'Весь прайс лист'!B:E,4,FALSE)</f>
        <v>400</v>
      </c>
    </row>
    <row r="108" spans="1:4" x14ac:dyDescent="0.3">
      <c r="A108" s="86" t="s">
        <v>1344</v>
      </c>
      <c r="B108" s="86" t="str">
        <f>VLOOKUP(A108,'Весь прайс лист'!B:C,2,FALSE)</f>
        <v xml:space="preserve">Капсула со штифтом для вала 50мм </v>
      </c>
      <c r="C108" s="87" t="s">
        <v>231</v>
      </c>
      <c r="D108" s="86">
        <f>VLOOKUP(A108,'Весь прайс лист'!B:E,4,FALSE)</f>
        <v>450</v>
      </c>
    </row>
    <row r="109" spans="1:4" x14ac:dyDescent="0.3">
      <c r="A109" s="86" t="s">
        <v>1346</v>
      </c>
      <c r="B109" s="86" t="str">
        <f>VLOOKUP(A109,'Весь прайс лист'!B:C,2,FALSE)</f>
        <v>Капсула со штифтом для восьмигранного вала 60мм</v>
      </c>
      <c r="C109" s="87" t="s">
        <v>231</v>
      </c>
      <c r="D109" s="86">
        <f>VLOOKUP(A109,'Весь прайс лист'!B:E,4,FALSE)</f>
        <v>200</v>
      </c>
    </row>
    <row r="110" spans="1:4" x14ac:dyDescent="0.3">
      <c r="A110" s="86" t="s">
        <v>1348</v>
      </c>
      <c r="B110" s="86" t="str">
        <f>VLOOKUP(A110,'Весь прайс лист'!B:C,2,FALSE)</f>
        <v xml:space="preserve">Капсула без штифта для вала 50мм </v>
      </c>
      <c r="C110" s="87" t="s">
        <v>231</v>
      </c>
      <c r="D110" s="86">
        <f>VLOOKUP(A110,'Весь прайс лист'!B:E,4,FALSE)</f>
        <v>400</v>
      </c>
    </row>
    <row r="111" spans="1:4" x14ac:dyDescent="0.3">
      <c r="A111" s="86" t="s">
        <v>1350</v>
      </c>
      <c r="B111" s="86" t="str">
        <f>VLOOKUP(A111,'Весь прайс лист'!B:C,2,FALSE)</f>
        <v>Гильза без цапфы для вала 78мм</v>
      </c>
      <c r="C111" s="87" t="s">
        <v>231</v>
      </c>
      <c r="D111" s="86">
        <f>VLOOKUP(A111,'Весь прайс лист'!B:E,4,FALSE)</f>
        <v>700</v>
      </c>
    </row>
    <row r="112" spans="1:4" x14ac:dyDescent="0.3">
      <c r="A112" s="86" t="s">
        <v>1352</v>
      </c>
      <c r="B112" s="86" t="str">
        <f>VLOOKUP(A112,'Весь прайс лист'!B:C,2,FALSE)</f>
        <v xml:space="preserve">Капсула со штифтом для круглого вала 50мм </v>
      </c>
      <c r="C112" s="87" t="s">
        <v>231</v>
      </c>
      <c r="D112" s="86">
        <f>VLOOKUP(A112,'Весь прайс лист'!B:E,4,FALSE)</f>
        <v>550</v>
      </c>
    </row>
    <row r="113" spans="1:4" ht="27.6" x14ac:dyDescent="0.3">
      <c r="A113" s="86" t="s">
        <v>1354</v>
      </c>
      <c r="B113" s="86" t="str">
        <f>VLOOKUP(A113,'Весь прайс лист'!B:C,2,FALSE)</f>
        <v>Комплект капсул для проходных суппортов для приводов 35/45-й серии</v>
      </c>
      <c r="C113" s="87" t="s">
        <v>231</v>
      </c>
      <c r="D113" s="86">
        <f>VLOOKUP(A113,'Весь прайс лист'!B:E,4,FALSE)</f>
        <v>1000</v>
      </c>
    </row>
    <row r="114" spans="1:4" x14ac:dyDescent="0.3">
      <c r="A114" s="86" t="s">
        <v>1356</v>
      </c>
      <c r="B114" s="86" t="str">
        <f>VLOOKUP(A114,'Весь прайс лист'!B:C,2,FALSE)</f>
        <v>Крышка белая для 52.40003</v>
      </c>
      <c r="C114" s="87" t="s">
        <v>231</v>
      </c>
      <c r="D114" s="86">
        <f>VLOOKUP(A114,'Весь прайс лист'!B:E,4,FALSE)</f>
        <v>200</v>
      </c>
    </row>
    <row r="115" spans="1:4" x14ac:dyDescent="0.3">
      <c r="A115" s="86" t="s">
        <v>1358</v>
      </c>
      <c r="B115" s="86" t="str">
        <f>VLOOKUP(A115,'Весь прайс лист'!B:C,2,FALSE)</f>
        <v>Ручка вороток с крюком серая L=1500мм</v>
      </c>
      <c r="C115" s="87" t="s">
        <v>231</v>
      </c>
      <c r="D115" s="86">
        <f>VLOOKUP(A115,'Весь прайс лист'!B:E,4,FALSE)</f>
        <v>1000</v>
      </c>
    </row>
    <row r="116" spans="1:4" x14ac:dyDescent="0.3">
      <c r="A116" s="86" t="s">
        <v>1360</v>
      </c>
      <c r="B116" s="86" t="str">
        <f>VLOOKUP(A116,'Весь прайс лист'!B:C,2,FALSE)</f>
        <v>Ручка-вороток  L=1800 мм с крюком</v>
      </c>
      <c r="C116" s="87" t="s">
        <v>231</v>
      </c>
      <c r="D116" s="86">
        <f>VLOOKUP(A116,'Весь прайс лист'!B:E,4,FALSE)</f>
        <v>1000</v>
      </c>
    </row>
    <row r="117" spans="1:4" x14ac:dyDescent="0.3">
      <c r="A117" s="86" t="s">
        <v>1362</v>
      </c>
      <c r="B117" s="86" t="str">
        <f>VLOOKUP(A117,'Весь прайс лист'!B:C,2,FALSE)</f>
        <v>Вороток для скрытого шарнира L1500мм</v>
      </c>
      <c r="C117" s="87" t="s">
        <v>231</v>
      </c>
      <c r="D117" s="86">
        <f>VLOOKUP(A117,'Весь прайс лист'!B:E,4,FALSE)</f>
        <v>6000</v>
      </c>
    </row>
    <row r="118" spans="1:4" x14ac:dyDescent="0.3">
      <c r="A118" s="86" t="s">
        <v>1364</v>
      </c>
      <c r="B118" s="86" t="str">
        <f>VLOOKUP(A118,'Весь прайс лист'!B:C,2,FALSE)</f>
        <v>Шарнир скрытый</v>
      </c>
      <c r="C118" s="87" t="s">
        <v>231</v>
      </c>
      <c r="D118" s="86">
        <f>VLOOKUP(A118,'Весь прайс лист'!B:E,4,FALSE)</f>
        <v>750</v>
      </c>
    </row>
    <row r="119" spans="1:4" ht="41.4" x14ac:dyDescent="0.3">
      <c r="A119" s="86" t="s">
        <v>675</v>
      </c>
      <c r="B119" s="86" t="str">
        <f>VLOOKUP(A119,'Весь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19" s="87" t="s">
        <v>231</v>
      </c>
      <c r="D119" s="86">
        <f>VLOOKUP(A119,'Весь прайс лист'!B:E,4,FALSE)</f>
        <v>22550</v>
      </c>
    </row>
    <row r="120" spans="1:4" ht="41.4" x14ac:dyDescent="0.3">
      <c r="A120" s="86" t="s">
        <v>677</v>
      </c>
      <c r="B120" s="86" t="str">
        <f>VLOOKUP(A120,'Весь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20" s="87" t="s">
        <v>231</v>
      </c>
      <c r="D120" s="86">
        <f>VLOOKUP(A120,'Весь прайс лист'!B:E,4,FALSE)</f>
        <v>9900</v>
      </c>
    </row>
    <row r="121" spans="1:4" ht="41.4" x14ac:dyDescent="0.3">
      <c r="A121" s="86" t="s">
        <v>679</v>
      </c>
      <c r="B121" s="86" t="str">
        <f>VLOOKUP(A121,'Весь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21" s="87" t="s">
        <v>231</v>
      </c>
      <c r="D121" s="86">
        <f>VLOOKUP(A121,'Весь прайс лист'!B:E,4,FALSE)</f>
        <v>9900</v>
      </c>
    </row>
    <row r="122" spans="1:4" ht="41.4" x14ac:dyDescent="0.3">
      <c r="A122" s="86" t="s">
        <v>681</v>
      </c>
      <c r="B122" s="86" t="str">
        <f>VLOOKUP(A122,'Весь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22" s="87" t="s">
        <v>231</v>
      </c>
      <c r="D122" s="86">
        <f>VLOOKUP(A122,'Весь прайс лист'!B:E,4,FALSE)</f>
        <v>9900</v>
      </c>
    </row>
    <row r="123" spans="1:4" ht="55.2" x14ac:dyDescent="0.3">
      <c r="A123" s="86" t="s">
        <v>683</v>
      </c>
      <c r="B123" s="86" t="str">
        <f>VLOOKUP(A123,'Весь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23" s="87" t="s">
        <v>231</v>
      </c>
      <c r="D123" s="86">
        <f>VLOOKUP(A123,'Весь прайс лист'!B:E,4,FALSE)</f>
        <v>22550</v>
      </c>
    </row>
    <row r="124" spans="1:4" ht="41.4" x14ac:dyDescent="0.3">
      <c r="A124" s="86" t="s">
        <v>685</v>
      </c>
      <c r="B124" s="86" t="str">
        <f>VLOOKUP(A124,'Весь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24" s="87" t="s">
        <v>231</v>
      </c>
      <c r="D124" s="86">
        <f>VLOOKUP(A124,'Весь прайс лист'!B:E,4,FALSE)</f>
        <v>22550</v>
      </c>
    </row>
    <row r="125" spans="1:4" ht="27.6" x14ac:dyDescent="0.3">
      <c r="A125" s="86" t="s">
        <v>687</v>
      </c>
      <c r="B125" s="86" t="str">
        <f>VLOOKUP(A125,'Весь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125" s="87" t="s">
        <v>231</v>
      </c>
      <c r="D125" s="86">
        <f>VLOOKUP(A125,'Весь прайс лист'!B:E,4,FALSE)</f>
        <v>9900</v>
      </c>
    </row>
    <row r="126" spans="1:4" x14ac:dyDescent="0.3">
      <c r="A126" s="86" t="s">
        <v>1366</v>
      </c>
      <c r="B126" s="86" t="str">
        <f>VLOOKUP(A126,'Весь прайс лист'!B:C,2,FALSE)</f>
        <v>Заглушка для E TRACT COMFORT/EDGE, шт</v>
      </c>
      <c r="C126" s="87" t="s">
        <v>231</v>
      </c>
      <c r="D126" s="86">
        <f>VLOOKUP(A126,'Весь прайс лист'!B:E,4,FALSE)</f>
        <v>500</v>
      </c>
    </row>
    <row r="127" spans="1:4" x14ac:dyDescent="0.3">
      <c r="A127" s="86" t="s">
        <v>1368</v>
      </c>
      <c r="B127" s="86" t="str">
        <f>VLOOKUP(A127,'Весь прайс лист'!B:C,2,FALSE)</f>
        <v>KIT С фазным привод. для корзин.</v>
      </c>
      <c r="C127" s="87" t="s">
        <v>231</v>
      </c>
      <c r="D127" s="86">
        <f>VLOOKUP(A127,'Весь прайс лист'!B:E,4,FALSE)</f>
        <v>17000</v>
      </c>
    </row>
    <row r="128" spans="1:4" x14ac:dyDescent="0.3">
      <c r="A128" s="86" t="s">
        <v>1371</v>
      </c>
      <c r="B128" s="86" t="str">
        <f>VLOOKUP(A128,'Весь прайс лист'!B:C,2,FALSE)</f>
        <v>KIT С радиопривод. для корзин.</v>
      </c>
      <c r="C128" s="87" t="s">
        <v>231</v>
      </c>
      <c r="D128" s="86">
        <f>VLOOKUP(A128,'Весь прайс лист'!B:E,4,FALSE)</f>
        <v>20000</v>
      </c>
    </row>
    <row r="129" spans="1:4" x14ac:dyDescent="0.3">
      <c r="A129" s="86" t="s">
        <v>1373</v>
      </c>
      <c r="B129" s="86" t="str">
        <f>VLOOKUP(A129,'Весь прайс лист'!B:C,2,FALSE)</f>
        <v>Кронштейн потолочный. Комплект из 50 шт.</v>
      </c>
      <c r="C129" s="87" t="s">
        <v>231</v>
      </c>
      <c r="D129" s="86">
        <f>VLOOKUP(A129,'Весь прайс лист'!B:E,4,FALSE)</f>
        <v>2500</v>
      </c>
    </row>
    <row r="130" spans="1:4" x14ac:dyDescent="0.3">
      <c r="A130" s="86" t="s">
        <v>1375</v>
      </c>
      <c r="B130" s="86" t="str">
        <f>VLOOKUP(A130,'Весь прайс лист'!B:C,2,FALSE)</f>
        <v>Круглая скоба, потолочное крепление. Комплект из 50 шт.</v>
      </c>
      <c r="C130" s="87" t="s">
        <v>231</v>
      </c>
      <c r="D130" s="86">
        <f>VLOOKUP(A130,'Весь прайс лист'!B:E,4,FALSE)</f>
        <v>2500</v>
      </c>
    </row>
    <row r="131" spans="1:4" x14ac:dyDescent="0.3">
      <c r="A131" s="86" t="s">
        <v>1377</v>
      </c>
      <c r="B131" s="86" t="str">
        <f>VLOOKUP(A131,'Весь прайс лист'!B:C,2,FALSE)</f>
        <v>Бегунок с вращающейся серьгой. Комплект из 200 шт.</v>
      </c>
      <c r="C131" s="87" t="s">
        <v>231</v>
      </c>
      <c r="D131" s="86">
        <f>VLOOKUP(A131,'Весь прайс лист'!B:E,4,FALSE)</f>
        <v>6000</v>
      </c>
    </row>
    <row r="132" spans="1:4" x14ac:dyDescent="0.3">
      <c r="A132" s="86" t="s">
        <v>1379</v>
      </c>
      <c r="B132" s="86" t="str">
        <f>VLOOKUP(A132,'Весь прайс лист'!B:C,2,FALSE)</f>
        <v>Стоп ведущей каретки. Комплект из 20 шт</v>
      </c>
      <c r="C132" s="87" t="s">
        <v>231</v>
      </c>
      <c r="D132" s="86">
        <f>VLOOKUP(A132,'Весь прайс лист'!B:E,4,FALSE)</f>
        <v>1400</v>
      </c>
    </row>
    <row r="133" spans="1:4" ht="27.6" x14ac:dyDescent="0.3">
      <c r="A133" s="86" t="s">
        <v>1381</v>
      </c>
      <c r="B133" s="86" t="str">
        <f>VLOOKUP(A133,'Весь прайс лист'!B:C,2,FALSE)</f>
        <v xml:space="preserve">Карниз - алюминиевый профиль, длиной 5,7 м, цвет белый. Комплект из 10 карнизов. </v>
      </c>
      <c r="C133" s="87" t="s">
        <v>231</v>
      </c>
      <c r="D133" s="86">
        <f>VLOOKUP(A133,'Весь прайс лист'!B:E,4,FALSE)</f>
        <v>29000</v>
      </c>
    </row>
    <row r="134" spans="1:4" x14ac:dyDescent="0.3">
      <c r="A134" s="86" t="s">
        <v>1383</v>
      </c>
      <c r="B134" s="86" t="str">
        <f>VLOOKUP(A134,'Весь прайс лист'!B:C,2,FALSE)</f>
        <v>Соединительная пластина, шт.</v>
      </c>
      <c r="C134" s="87" t="s">
        <v>231</v>
      </c>
      <c r="D134" s="86">
        <f>VLOOKUP(A134,'Весь прайс лист'!B:E,4,FALSE)</f>
        <v>400</v>
      </c>
    </row>
    <row r="135" spans="1:4" x14ac:dyDescent="0.3">
      <c r="A135" s="86" t="s">
        <v>1385</v>
      </c>
      <c r="B135" s="86" t="str">
        <f>VLOOKUP(A135,'Весь прайс лист'!B:C,2,FALSE)</f>
        <v>Крючок на заглушку. Комплект из 10 шт.</v>
      </c>
      <c r="C135" s="87" t="s">
        <v>231</v>
      </c>
      <c r="D135" s="86">
        <f>VLOOKUP(A135,'Весь прайс лист'!B:E,4,FALSE)</f>
        <v>300</v>
      </c>
    </row>
    <row r="136" spans="1:4" x14ac:dyDescent="0.3">
      <c r="A136" s="86" t="s">
        <v>1387</v>
      </c>
      <c r="B136" s="86" t="str">
        <f>VLOOKUP(A136,'Весь прайс лист'!B:C,2,FALSE)</f>
        <v>Каретка для прямого карниза. Комплект из 10 шт</v>
      </c>
      <c r="C136" s="87" t="s">
        <v>231</v>
      </c>
      <c r="D136" s="86">
        <f>VLOOKUP(A136,'Весь прайс лист'!B:E,4,FALSE)</f>
        <v>3500</v>
      </c>
    </row>
    <row r="137" spans="1:4" x14ac:dyDescent="0.3">
      <c r="A137" s="86" t="s">
        <v>1389</v>
      </c>
      <c r="B137" s="86" t="str">
        <f>VLOOKUP(A137,'Весь прайс лист'!B:C,2,FALSE)</f>
        <v>Ведущая каретка для прямого и гнутого карниза, шт</v>
      </c>
      <c r="C137" s="87" t="s">
        <v>231</v>
      </c>
      <c r="D137" s="86">
        <f>VLOOKUP(A137,'Весь прайс лист'!B:E,4,FALSE)</f>
        <v>850</v>
      </c>
    </row>
    <row r="138" spans="1:4" ht="27.6" x14ac:dyDescent="0.3">
      <c r="A138" s="86" t="s">
        <v>1391</v>
      </c>
      <c r="B138" s="86" t="str">
        <f>VLOOKUP(A138,'Весь прайс лист'!B:C,2,FALSE)</f>
        <v>Зубчатый высокопрочный ремень, длина 1 метр, ширина 12 мм. Бухта 100 метров.</v>
      </c>
      <c r="C138" s="87" t="s">
        <v>231</v>
      </c>
      <c r="D138" s="86">
        <f>VLOOKUP(A138,'Весь прайс лист'!B:E,4,FALSE)</f>
        <v>15000</v>
      </c>
    </row>
    <row r="139" spans="1:4" x14ac:dyDescent="0.3">
      <c r="A139" s="86" t="s">
        <v>1393</v>
      </c>
      <c r="B139" s="86" t="str">
        <f>VLOOKUP(A139,'Весь прайс лист'!B:C,2,FALSE)</f>
        <v>Зажим для ремня. Комплект из 20 шт.</v>
      </c>
      <c r="C139" s="87" t="s">
        <v>231</v>
      </c>
      <c r="D139" s="86">
        <f>VLOOKUP(A139,'Весь прайс лист'!B:E,4,FALSE)</f>
        <v>600</v>
      </c>
    </row>
    <row r="140" spans="1:4" ht="27.6" x14ac:dyDescent="0.3">
      <c r="A140" s="86" t="s">
        <v>689</v>
      </c>
      <c r="B140" s="86" t="str">
        <f>VLOOKUP(A140,'Весь прайс лист'!B:C,2,FALSE)</f>
        <v>Модуль на DIN рейку для управления двумя группами приводов 230В., вход Dry Contact</v>
      </c>
      <c r="C140" s="87" t="s">
        <v>231</v>
      </c>
      <c r="D140" s="86">
        <f>VLOOKUP(A140,'Весь прайс лист'!B:E,4,FALSE)</f>
        <v>10100</v>
      </c>
    </row>
    <row r="141" spans="1:4" ht="27.6" x14ac:dyDescent="0.3">
      <c r="A141" s="86" t="s">
        <v>691</v>
      </c>
      <c r="B141" s="86" t="str">
        <f>VLOOKUP(A141,'Весь прайс лист'!B:C,2,FALSE)</f>
        <v>Модуль на DIN рейку для радиоконтроля устройст подключенных к системе</v>
      </c>
      <c r="C141" s="87" t="s">
        <v>231</v>
      </c>
      <c r="D141" s="86">
        <f>VLOOKUP(A141,'Весь прайс лист'!B:E,4,FALSE)</f>
        <v>7000</v>
      </c>
    </row>
    <row r="142" spans="1:4" ht="27.6" x14ac:dyDescent="0.3">
      <c r="A142" s="86" t="s">
        <v>693</v>
      </c>
      <c r="B142" s="86" t="str">
        <f>VLOOKUP(A142,'Весь прайс лист'!B:C,2,FALSE)</f>
        <v>Модуль на DIN рейку для управления системой BuST4, входом LAN, RS232</v>
      </c>
      <c r="C142" s="87" t="s">
        <v>231</v>
      </c>
      <c r="D142" s="86">
        <f>VLOOKUP(A142,'Весь прайс лист'!B:E,4,FALSE)</f>
        <v>22000</v>
      </c>
    </row>
    <row r="143" spans="1:4" ht="27.6" x14ac:dyDescent="0.3">
      <c r="A143" s="86" t="s">
        <v>695</v>
      </c>
      <c r="B143" s="86" t="str">
        <f>VLOOKUP(A143,'Весь прайс лист'!B:C,2,FALSE)</f>
        <v>Модуль на DIN рейку для распределения сигнала и силы шины</v>
      </c>
      <c r="C143" s="87" t="s">
        <v>231</v>
      </c>
      <c r="D143" s="86">
        <f>VLOOKUP(A143,'Весь прайс лист'!B:E,4,FALSE)</f>
        <v>5000</v>
      </c>
    </row>
    <row r="144" spans="1:4" ht="41.4" x14ac:dyDescent="0.3">
      <c r="A144" s="86" t="s">
        <v>697</v>
      </c>
      <c r="B144" s="86" t="str">
        <f>VLOOKUP(A144,'Весь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144" s="87" t="s">
        <v>231</v>
      </c>
      <c r="D144" s="86">
        <f>VLOOKUP(A144,'Весь прайс лист'!B:E,4,FALSE)</f>
        <v>9000</v>
      </c>
    </row>
    <row r="145" spans="1:4" x14ac:dyDescent="0.3">
      <c r="A145" s="86" t="s">
        <v>699</v>
      </c>
      <c r="B145" s="86" t="str">
        <f>VLOOKUP(A145,'Весь прайс лист'!B:C,2,FALSE)</f>
        <v>Модуль на Din рейку для управления системами KNX.</v>
      </c>
      <c r="C145" s="87" t="s">
        <v>231</v>
      </c>
      <c r="D145" s="86">
        <f>VLOOKUP(A145,'Весь прайс лист'!B:E,4,FALSE)</f>
        <v>15000</v>
      </c>
    </row>
    <row r="146" spans="1:4" x14ac:dyDescent="0.3">
      <c r="A146" s="86" t="s">
        <v>701</v>
      </c>
      <c r="B146" s="86" t="str">
        <f>VLOOKUP(A146,'Весь прайс лист'!B:C,2,FALSE)</f>
        <v>Блок питания на Din рейку 230/24В - 0,88А</v>
      </c>
      <c r="C146" s="87" t="s">
        <v>231</v>
      </c>
      <c r="D146" s="86">
        <f>VLOOKUP(A146,'Весь прайс лист'!B:E,4,FALSE)</f>
        <v>3000</v>
      </c>
    </row>
    <row r="147" spans="1:4" x14ac:dyDescent="0.3">
      <c r="A147" s="86" t="s">
        <v>703</v>
      </c>
      <c r="B147" s="86" t="str">
        <f>VLOOKUP(A147,'Весь прайс лист'!B:C,2,FALSE)</f>
        <v xml:space="preserve">Блок питания на Din рейку 230/24В -  1,5А </v>
      </c>
      <c r="C147" s="87" t="s">
        <v>231</v>
      </c>
      <c r="D147" s="86">
        <f>VLOOKUP(A147,'Весь прайс лист'!B:E,4,FALSE)</f>
        <v>4000</v>
      </c>
    </row>
    <row r="148" spans="1:4" ht="27.6" x14ac:dyDescent="0.3">
      <c r="A148" s="86" t="s">
        <v>1395</v>
      </c>
      <c r="B148" s="86" t="str">
        <f>VLOOKUP(A148,'Весь прайс лист'!B:C,2,FALSE)</f>
        <v>Внутривальный привод E ACTION MI 10 Нм 20 об/мин,  AC, нажимные конечн. выкл., 33 dBA.</v>
      </c>
      <c r="C148" s="87" t="s">
        <v>231</v>
      </c>
      <c r="D148" s="86">
        <f>VLOOKUP(A148,'Весь прайс лист'!B:E,4,FALSE)</f>
        <v>17500</v>
      </c>
    </row>
    <row r="149" spans="1:4" ht="27.6" x14ac:dyDescent="0.3">
      <c r="A149" s="86" t="s">
        <v>1397</v>
      </c>
      <c r="B149" s="86" t="str">
        <f>VLOOKUP(A149,'Весь прайс лист'!B:C,2,FALSE)</f>
        <v>Внутривальный привод E ACTION MI 3 Нм 32 об/мин,  AC, нажимные конечн. выкл., 33 dBA.</v>
      </c>
      <c r="C149" s="87" t="s">
        <v>231</v>
      </c>
      <c r="D149" s="86">
        <f>VLOOKUP(A149,'Весь прайс лист'!B:E,4,FALSE)</f>
        <v>15800</v>
      </c>
    </row>
    <row r="150" spans="1:4" ht="27.6" x14ac:dyDescent="0.3">
      <c r="A150" s="86" t="s">
        <v>1399</v>
      </c>
      <c r="B150" s="86" t="str">
        <f>VLOOKUP(A150,'Весь прайс лист'!B:C,2,FALSE)</f>
        <v>Внутривальный привод E ACTION MI 6 Нм 32 об/мин,  AC, нажимные конечн. выкл., 33 dBA.</v>
      </c>
      <c r="C150" s="87" t="s">
        <v>231</v>
      </c>
      <c r="D150" s="86">
        <f>VLOOKUP(A150,'Весь прайс лист'!B:E,4,FALSE)</f>
        <v>16800</v>
      </c>
    </row>
    <row r="151" spans="1:4" ht="27.6" x14ac:dyDescent="0.3">
      <c r="A151" s="86" t="s">
        <v>1401</v>
      </c>
      <c r="B151" s="86" t="str">
        <f>VLOOKUP(A151,'Весь прайс лист'!B:C,2,FALSE)</f>
        <v>Внутривальный привод E ACTION SI 10 Нм 11 об/мин, , нажимные конечн. выкл., 35 dBA.</v>
      </c>
      <c r="C151" s="87" t="s">
        <v>231</v>
      </c>
      <c r="D151" s="86">
        <f>VLOOKUP(A151,'Весь прайс лист'!B:E,4,FALSE)</f>
        <v>16000</v>
      </c>
    </row>
    <row r="152" spans="1:4" ht="27.6" x14ac:dyDescent="0.3">
      <c r="A152" s="86" t="s">
        <v>1403</v>
      </c>
      <c r="B152" s="86" t="str">
        <f>VLOOKUP(A152,'Весь прайс лист'!B:C,2,FALSE)</f>
        <v>Внутривальный привод E ACTION SI 3 Нм 32 об/мин, , нажимные конечн. выкл., 35 dBA.</v>
      </c>
      <c r="C152" s="87" t="s">
        <v>231</v>
      </c>
      <c r="D152" s="86">
        <f>VLOOKUP(A152,'Весь прайс лист'!B:E,4,FALSE)</f>
        <v>14800</v>
      </c>
    </row>
    <row r="153" spans="1:4" ht="27.6" x14ac:dyDescent="0.3">
      <c r="A153" s="86" t="s">
        <v>1405</v>
      </c>
      <c r="B153" s="86" t="str">
        <f>VLOOKUP(A153,'Весь прайс лист'!B:C,2,FALSE)</f>
        <v>Внутривальный привод E ACTION SI 620, нажимные конечн. выкл., 35 dBA.</v>
      </c>
      <c r="C153" s="87" t="s">
        <v>231</v>
      </c>
      <c r="D153" s="86">
        <f>VLOOKUP(A153,'Весь прайс лист'!B:E,4,FALSE)</f>
        <v>15500</v>
      </c>
    </row>
    <row r="154" spans="1:4" ht="27.6" x14ac:dyDescent="0.3">
      <c r="A154" s="86" t="s">
        <v>1407</v>
      </c>
      <c r="B154" s="86" t="str">
        <f>VLOOKUP(A154,'Весь прайс лист'!B:C,2,FALSE)</f>
        <v xml:space="preserve">Внутривальный привод E EDGE MI 10 Нм 20 об/мин,  AC, нажимные конечн. выкл., Dry Contact, 35dBA. </v>
      </c>
      <c r="C154" s="87" t="s">
        <v>231</v>
      </c>
      <c r="D154" s="86">
        <f>VLOOKUP(A154,'Весь прайс лист'!B:E,4,FALSE)</f>
        <v>26500</v>
      </c>
    </row>
    <row r="155" spans="1:4" ht="27.6" x14ac:dyDescent="0.3">
      <c r="A155" s="86" t="s">
        <v>1409</v>
      </c>
      <c r="B155" s="86" t="str">
        <f>VLOOKUP(A155,'Весь прайс лист'!B:C,2,FALSE)</f>
        <v xml:space="preserve">Внутривальный привод E EDGE MI 10 Нм 20 об/мин,  DC, 24 Vdc, нажимные конечн. выкл., Dry Contact, 33dBA. </v>
      </c>
      <c r="C155" s="87" t="s">
        <v>231</v>
      </c>
      <c r="D155" s="86">
        <f>VLOOKUP(A155,'Весь прайс лист'!B:E,4,FALSE)</f>
        <v>31500</v>
      </c>
    </row>
    <row r="156" spans="1:4" ht="27.6" x14ac:dyDescent="0.3">
      <c r="A156" s="86" t="s">
        <v>1411</v>
      </c>
      <c r="B156" s="86" t="str">
        <f>VLOOKUP(A156,'Весь прайс лист'!B:C,2,FALSE)</f>
        <v xml:space="preserve">Внутривальный привод E EDGE MI 3 Нм 32 об/мин,  AC, нажимные конечн. выкл., Dry Contact, 33dBA. </v>
      </c>
      <c r="C156" s="87" t="s">
        <v>231</v>
      </c>
      <c r="D156" s="86">
        <f>VLOOKUP(A156,'Весь прайс лист'!B:E,4,FALSE)</f>
        <v>22500</v>
      </c>
    </row>
    <row r="157" spans="1:4" ht="27.6" x14ac:dyDescent="0.3">
      <c r="A157" s="86" t="s">
        <v>1413</v>
      </c>
      <c r="B157" s="86" t="str">
        <f>VLOOKUP(A157,'Весь прайс лист'!B:C,2,FALSE)</f>
        <v xml:space="preserve">Внутривальный привод E EDGE MI 3 Нм 32 об/мин,  DC, 24 Vdc, нажимные конечн. выкл., Dry Contact, 33dBA. </v>
      </c>
      <c r="C157" s="87" t="s">
        <v>231</v>
      </c>
      <c r="D157" s="86">
        <f>VLOOKUP(A157,'Весь прайс лист'!B:E,4,FALSE)</f>
        <v>27500</v>
      </c>
    </row>
    <row r="158" spans="1:4" ht="27.6" x14ac:dyDescent="0.3">
      <c r="A158" s="86" t="s">
        <v>1415</v>
      </c>
      <c r="B158" s="86" t="str">
        <f>VLOOKUP(A158,'Весь прайс лист'!B:C,2,FALSE)</f>
        <v xml:space="preserve">Внутривальный привод E EDGE MI 6 Нм 32 об/мин,  AC, нажимные конечн. выкл., Dry Contact, 33dBA. </v>
      </c>
      <c r="C158" s="87" t="s">
        <v>231</v>
      </c>
      <c r="D158" s="86">
        <f>VLOOKUP(A158,'Весь прайс лист'!B:E,4,FALSE)</f>
        <v>23500</v>
      </c>
    </row>
    <row r="159" spans="1:4" ht="27.6" x14ac:dyDescent="0.3">
      <c r="A159" s="86" t="s">
        <v>1417</v>
      </c>
      <c r="B159" s="86" t="str">
        <f>VLOOKUP(A159,'Весь прайс лист'!B:C,2,FALSE)</f>
        <v xml:space="preserve">Внутривальный привод E EDGE MI 6 Нм 32 об/мин,  DC, 24 Vdc, нажимные конечн. выкл., Dry Contact, 33dBA. </v>
      </c>
      <c r="C159" s="87" t="s">
        <v>231</v>
      </c>
      <c r="D159" s="86">
        <f>VLOOKUP(A159,'Весь прайс лист'!B:E,4,FALSE)</f>
        <v>28000</v>
      </c>
    </row>
    <row r="160" spans="1:4" ht="27.6" x14ac:dyDescent="0.3">
      <c r="A160" s="86" t="s">
        <v>1419</v>
      </c>
      <c r="B160" s="86" t="str">
        <f>VLOOKUP(A160,'Весь прайс лист'!B:C,2,FALSE)</f>
        <v>Внутривальный привод E EDGE SI 10 Нм 12 об/мин,  AC, RADIO, Нажимные конечн. Выкл., Dry Contact, dBA.</v>
      </c>
      <c r="C160" s="87" t="s">
        <v>231</v>
      </c>
      <c r="D160" s="86">
        <f>VLOOKUP(A160,'Весь прайс лист'!B:E,4,FALSE)</f>
        <v>21500</v>
      </c>
    </row>
    <row r="161" spans="1:5" ht="27.6" x14ac:dyDescent="0.3">
      <c r="A161" s="86" t="s">
        <v>1421</v>
      </c>
      <c r="B161" s="86" t="str">
        <f>VLOOKUP(A161,'Весь прайс лист'!B:C,2,FALSE)</f>
        <v>Внутривальный привод E EDGE SI 10 Нм 12 об/мин, DC,  24 V DC, RADIO, Нажимные конечн. Выкл., Dry Contact, 35dBA.</v>
      </c>
      <c r="C161" s="87" t="s">
        <v>231</v>
      </c>
      <c r="D161" s="86">
        <f>VLOOKUP(A161,'Весь прайс лист'!B:E,4,FALSE)</f>
        <v>26500</v>
      </c>
    </row>
    <row r="162" spans="1:5" ht="27.6" x14ac:dyDescent="0.3">
      <c r="A162" s="86" t="s">
        <v>1423</v>
      </c>
      <c r="B162" s="86" t="str">
        <f>VLOOKUP(A162,'Весь прайс лист'!B:C,2,FALSE)</f>
        <v>Внутривальный привод E EDGE SI 3 Нм 32 об/мин,  AC, RADIO, Нажимные конечн. Выкл., Dry Contact, 35dBA.</v>
      </c>
      <c r="C162" s="87" t="s">
        <v>231</v>
      </c>
      <c r="D162" s="86">
        <f>VLOOKUP(A162,'Весь прайс лист'!B:E,4,FALSE)</f>
        <v>20100</v>
      </c>
    </row>
    <row r="163" spans="1:5" ht="27.6" x14ac:dyDescent="0.3">
      <c r="A163" s="86" t="s">
        <v>1425</v>
      </c>
      <c r="B163" s="86" t="str">
        <f>VLOOKUP(A163,'Весь прайс лист'!B:C,2,FALSE)</f>
        <v>Внутривальный привод E EDGE SI 620 AC, RADIO, Нажимные конечн. Выкл., Dry Contact, 35 dBA.</v>
      </c>
      <c r="C163" s="87" t="s">
        <v>231</v>
      </c>
      <c r="D163" s="86">
        <f>VLOOKUP(A163,'Весь прайс лист'!B:E,4,FALSE)</f>
        <v>20700</v>
      </c>
    </row>
    <row r="164" spans="1:5" ht="27.6" x14ac:dyDescent="0.3">
      <c r="A164" s="86" t="s">
        <v>1427</v>
      </c>
      <c r="B164" s="86" t="str">
        <f>VLOOKUP(A164,'Весь прайс лист'!B:C,2,FALSE)</f>
        <v>Внутривальный привод E EDGE SI 620 DC,  24 V DC, RADIO, Нажимные конечн. Выкл., Dry Contact, 35dBA.</v>
      </c>
      <c r="C164" s="87" t="s">
        <v>231</v>
      </c>
      <c r="D164" s="86">
        <f>VLOOKUP(A164,'Весь прайс лист'!B:E,4,FALSE)</f>
        <v>25700</v>
      </c>
    </row>
    <row r="165" spans="1:5" ht="27.6" x14ac:dyDescent="0.3">
      <c r="A165" s="86" t="s">
        <v>1429</v>
      </c>
      <c r="B165" s="86" t="str">
        <f>VLOOKUP(A165,'Весь прайс лист'!B:C,2,FALSE)</f>
        <v>Внутривальный привод E EDGE SS 3 Нм 32 об/мин,  AC, RADIO, Нажимные конечн. Выкл., Dry Contact, 35dBA.</v>
      </c>
      <c r="C165" s="87" t="s">
        <v>231</v>
      </c>
      <c r="D165" s="86">
        <f>VLOOKUP(A165,'Весь прайс лист'!B:E,4,FALSE)</f>
        <v>25500</v>
      </c>
    </row>
    <row r="166" spans="1:5" ht="27.6" x14ac:dyDescent="0.3">
      <c r="A166" s="86" t="s">
        <v>1431</v>
      </c>
      <c r="B166" s="86" t="str">
        <f>VLOOKUP(A166,'Весь прайс лист'!B:C,2,FALSE)</f>
        <v>Внутривальный привод E EDGE SS 620 AC, RADIO, Нажимные конечн. Выкл., Dry Contact, 35dBA.</v>
      </c>
      <c r="C166" s="87" t="s">
        <v>231</v>
      </c>
      <c r="D166" s="86">
        <f>VLOOKUP(A166,'Весь прайс лист'!B:E,4,FALSE)</f>
        <v>27000</v>
      </c>
    </row>
    <row r="167" spans="1:5" ht="27.6" x14ac:dyDescent="0.3">
      <c r="A167" s="86" t="s">
        <v>1433</v>
      </c>
      <c r="B167" s="86" t="str">
        <f>VLOOKUP(A167,'Весь прайс лист'!B:C,2,FALSE)</f>
        <v>Внутривальный привод E EDGE SV 3 Нм 32 об/мин,  AC, RADIO, Нажимные конечн. Выкл., Dry Contact, 35dBA.</v>
      </c>
      <c r="C167" s="87" t="s">
        <v>231</v>
      </c>
      <c r="D167" s="86">
        <f>VLOOKUP(A167,'Весь прайс лист'!B:E,4,FALSE)</f>
        <v>26000</v>
      </c>
    </row>
    <row r="168" spans="1:5" ht="27.6" x14ac:dyDescent="0.3">
      <c r="A168" s="86" t="s">
        <v>1435</v>
      </c>
      <c r="B168" s="86" t="str">
        <f>VLOOKUP(A168,'Весь прайс лист'!B:C,2,FALSE)</f>
        <v>Внутривальный привод E EDGE SV 620 AC, RADIO, Нажимные конечн. Выкл., Dry Contact, 35dBA.</v>
      </c>
      <c r="C168" s="87" t="s">
        <v>231</v>
      </c>
      <c r="D168" s="86">
        <f>VLOOKUP(A168,'Весь прайс лист'!B:E,4,FALSE)</f>
        <v>27000</v>
      </c>
    </row>
    <row r="169" spans="1:5" ht="27.6" x14ac:dyDescent="0.3">
      <c r="A169" s="86" t="s">
        <v>1437</v>
      </c>
      <c r="B169" s="86" t="str">
        <f>VLOOKUP(A169,'Весь прайс лист'!B:C,2,FALSE)</f>
        <v>Внутривальный приводE EDGE XSI 0628 DC,  24 V DC, RADIO, Нажимные конечн. Выкл., Dry Contact, 35dBA.</v>
      </c>
      <c r="C169" s="87" t="s">
        <v>231</v>
      </c>
      <c r="D169" s="86">
        <f>VLOOKUP(A169,'Весь прайс лист'!B:E,4,FALSE)</f>
        <v>10000</v>
      </c>
    </row>
    <row r="170" spans="1:5" ht="27.6" x14ac:dyDescent="0.3">
      <c r="A170" s="86" t="s">
        <v>1439</v>
      </c>
      <c r="B170" s="86" t="str">
        <f>VLOOKUP(A170,'Весь прайс лист'!B:C,2,FALSE)</f>
        <v>Внутривальный приводE EDGE XSI 0820 DC,  24 V DC, RADIO, Нажимные конечн. Выкл., Dry Contact, 35dBA.</v>
      </c>
      <c r="C170" s="87" t="s">
        <v>231</v>
      </c>
      <c r="D170" s="86">
        <f>VLOOKUP(A170,'Весь прайс лист'!B:E,4,FALSE)</f>
        <v>11000</v>
      </c>
    </row>
    <row r="171" spans="1:5" s="7" customFormat="1" ht="27.6" x14ac:dyDescent="0.3">
      <c r="A171" s="562" t="s">
        <v>1688</v>
      </c>
      <c r="B171" s="86" t="s">
        <v>1689</v>
      </c>
      <c r="C171" s="87" t="s">
        <v>109</v>
      </c>
      <c r="D171" s="562">
        <f>VLOOKUP(A171,'Весь прайс лист'!B:E,4,FALSE)</f>
        <v>11500</v>
      </c>
      <c r="E171" s="563" t="s">
        <v>1698</v>
      </c>
    </row>
    <row r="172" spans="1:5" s="7" customFormat="1" ht="27.6" x14ac:dyDescent="0.3">
      <c r="A172" s="562" t="s">
        <v>1690</v>
      </c>
      <c r="B172" s="86" t="s">
        <v>1691</v>
      </c>
      <c r="C172" s="87" t="s">
        <v>109</v>
      </c>
      <c r="D172" s="562">
        <f>VLOOKUP(A172,'Весь прайс лист'!B:E,4,FALSE)</f>
        <v>12000</v>
      </c>
      <c r="E172" s="563" t="s">
        <v>1698</v>
      </c>
    </row>
    <row r="173" spans="1:5" s="7" customFormat="1" ht="27.6" x14ac:dyDescent="0.3">
      <c r="A173" s="562" t="s">
        <v>1692</v>
      </c>
      <c r="B173" s="86" t="s">
        <v>1693</v>
      </c>
      <c r="C173" s="87" t="s">
        <v>109</v>
      </c>
      <c r="D173" s="562">
        <f>VLOOKUP(A173,'Весь прайс лист'!B:E,4,FALSE)</f>
        <v>12500</v>
      </c>
      <c r="E173" s="563" t="s">
        <v>1698</v>
      </c>
    </row>
    <row r="174" spans="1:5" s="7" customFormat="1" ht="27.6" x14ac:dyDescent="0.3">
      <c r="A174" s="562" t="s">
        <v>1694</v>
      </c>
      <c r="B174" s="86" t="s">
        <v>1695</v>
      </c>
      <c r="C174" s="87" t="s">
        <v>109</v>
      </c>
      <c r="D174" s="562">
        <f>VLOOKUP(A174,'Весь прайс лист'!B:E,4,FALSE)</f>
        <v>13500</v>
      </c>
      <c r="E174" s="563" t="s">
        <v>1698</v>
      </c>
    </row>
    <row r="175" spans="1:5" s="7" customFormat="1" ht="27.6" x14ac:dyDescent="0.3">
      <c r="A175" s="562" t="s">
        <v>1696</v>
      </c>
      <c r="B175" s="86" t="s">
        <v>1697</v>
      </c>
      <c r="C175" s="87" t="s">
        <v>109</v>
      </c>
      <c r="D175" s="562">
        <f>VLOOKUP(A175,'Весь прайс лист'!B:E,4,FALSE)</f>
        <v>14500</v>
      </c>
      <c r="E175" s="563" t="s">
        <v>1698</v>
      </c>
    </row>
    <row r="176" spans="1:5" ht="27.6" x14ac:dyDescent="0.3">
      <c r="A176" s="86" t="s">
        <v>1449</v>
      </c>
      <c r="B176" s="86" t="str">
        <f>VLOOKUP(A176,'Весь прайс лист'!B:C,2,FALSE)</f>
        <v>Внутривальный привод E FIT MHT 30 Нм 17 об/мин, , RADIO, RDC, FRT,  с системой АРУ</v>
      </c>
      <c r="C176" s="87" t="s">
        <v>231</v>
      </c>
      <c r="D176" s="86">
        <f>VLOOKUP(A176,'Весь прайс лист'!B:E,4,FALSE)</f>
        <v>18000</v>
      </c>
    </row>
    <row r="177" spans="1:4" ht="27.6" x14ac:dyDescent="0.3">
      <c r="A177" s="86" t="s">
        <v>1451</v>
      </c>
      <c r="B177" s="86" t="str">
        <f>VLOOKUP(A177,'Весь прайс лист'!B:C,2,FALSE)</f>
        <v>Внутривальный привод E FIT MHT 40 Нм 12 об/мин, , RADIO, RDC, FRT,  с системой АРУ</v>
      </c>
      <c r="C177" s="87" t="s">
        <v>231</v>
      </c>
      <c r="D177" s="86">
        <f>VLOOKUP(A177,'Весь прайс лист'!B:E,4,FALSE)</f>
        <v>19000</v>
      </c>
    </row>
    <row r="178" spans="1:4" ht="27.6" x14ac:dyDescent="0.3">
      <c r="A178" s="86" t="s">
        <v>1453</v>
      </c>
      <c r="B178" s="86" t="str">
        <f>VLOOKUP(A178,'Весь прайс лист'!B:C,2,FALSE)</f>
        <v>Внутривальный привод E FIT SP 10 Нм 11 об/мин, , эл.конечн. выкл.</v>
      </c>
      <c r="C178" s="87" t="s">
        <v>231</v>
      </c>
      <c r="D178" s="86">
        <f>VLOOKUP(A178,'Весь прайс лист'!B:E,4,FALSE)</f>
        <v>12000</v>
      </c>
    </row>
    <row r="179" spans="1:4" ht="27.6" x14ac:dyDescent="0.3">
      <c r="A179" s="86" t="s">
        <v>1455</v>
      </c>
      <c r="B179" s="86" t="str">
        <f>VLOOKUP(A179,'Весь прайс лист'!B:C,2,FALSE)</f>
        <v>Внутривальный привод E FIT SP 6Нм 11 об/мин, , эл.конечн. выкл.</v>
      </c>
      <c r="C179" s="87" t="s">
        <v>231</v>
      </c>
      <c r="D179" s="86">
        <f>VLOOKUP(A179,'Весь прайс лист'!B:E,4,FALSE)</f>
        <v>11500</v>
      </c>
    </row>
    <row r="180" spans="1:4" ht="27.6" x14ac:dyDescent="0.3">
      <c r="A180" s="86" t="s">
        <v>1457</v>
      </c>
      <c r="B180" s="86" t="str">
        <f>VLOOKUP(A180,'Весь прайс лист'!B:C,2,FALSE)</f>
        <v>Внутривальный привод E L 100 Нм 12 об/мин, , мех. конечн. выкл.</v>
      </c>
      <c r="C180" s="87" t="s">
        <v>231</v>
      </c>
      <c r="D180" s="86">
        <f>VLOOKUP(A180,'Весь прайс лист'!B:E,4,FALSE)</f>
        <v>16000</v>
      </c>
    </row>
    <row r="181" spans="1:4" ht="27.6" x14ac:dyDescent="0.3">
      <c r="A181" s="86" t="s">
        <v>1459</v>
      </c>
      <c r="B181" s="86" t="str">
        <f>VLOOKUP(A181,'Весь прайс лист'!B:C,2,FALSE)</f>
        <v>Внутривальный привод E L 120 Нм 12 об/мин,  мех. конечн. выкл.</v>
      </c>
      <c r="C181" s="87" t="s">
        <v>231</v>
      </c>
      <c r="D181" s="86">
        <f>VLOOKUP(A181,'Весь прайс лист'!B:E,4,FALSE)</f>
        <v>17500</v>
      </c>
    </row>
    <row r="182" spans="1:4" x14ac:dyDescent="0.3">
      <c r="A182" s="86" t="s">
        <v>1461</v>
      </c>
      <c r="B182" s="86" t="str">
        <f>VLOOKUP(A182,'Весь прайс лист'!B:C,2,FALSE)</f>
        <v xml:space="preserve">Внутривальный привод E L 55Nm, 17 об/мин, </v>
      </c>
      <c r="C182" s="87" t="s">
        <v>231</v>
      </c>
      <c r="D182" s="86">
        <f>VLOOKUP(A182,'Весь прайс лист'!B:E,4,FALSE)</f>
        <v>12000</v>
      </c>
    </row>
    <row r="183" spans="1:4" ht="27.6" x14ac:dyDescent="0.3">
      <c r="A183" s="86" t="s">
        <v>1463</v>
      </c>
      <c r="B183" s="86" t="str">
        <f>VLOOKUP(A183,'Весь прайс лист'!B:C,2,FALSE)</f>
        <v>Внутривальный привод E L 65Нм 17 об/мин, , мех. конечн. выкл.</v>
      </c>
      <c r="C183" s="87" t="s">
        <v>231</v>
      </c>
      <c r="D183" s="86">
        <f>VLOOKUP(A183,'Весь прайс лист'!B:E,4,FALSE)</f>
        <v>13500</v>
      </c>
    </row>
    <row r="184" spans="1:4" x14ac:dyDescent="0.3">
      <c r="A184" s="86" t="s">
        <v>1465</v>
      </c>
      <c r="B184" s="86" t="str">
        <f>VLOOKUP(A184,'Весь прайс лист'!B:C,2,FALSE)</f>
        <v xml:space="preserve">Внутривальный привод E L 75Nm, 17 об/мин, </v>
      </c>
      <c r="C184" s="87" t="s">
        <v>231</v>
      </c>
      <c r="D184" s="86">
        <f>VLOOKUP(A184,'Весь прайс лист'!B:E,4,FALSE)</f>
        <v>14000</v>
      </c>
    </row>
    <row r="185" spans="1:4" ht="27.6" x14ac:dyDescent="0.3">
      <c r="A185" s="86" t="s">
        <v>1467</v>
      </c>
      <c r="B185" s="86" t="str">
        <f>VLOOKUP(A185,'Весь прайс лист'!B:C,2,FALSE)</f>
        <v>Внутривальный привод E L 80 Нм 12 об/мин, , мех. конечн. выкл.</v>
      </c>
      <c r="C185" s="87" t="s">
        <v>231</v>
      </c>
      <c r="D185" s="86">
        <f>VLOOKUP(A185,'Весь прайс лист'!B:E,4,FALSE)</f>
        <v>16000</v>
      </c>
    </row>
    <row r="186" spans="1:4" ht="27.6" x14ac:dyDescent="0.3">
      <c r="A186" s="86" t="s">
        <v>1469</v>
      </c>
      <c r="B186" s="86" t="str">
        <f>VLOOKUP(A186,'Весь прайс лист'!B:C,2,FALSE)</f>
        <v>Внутривальный привод E LH  мех. конечн. выкл., с системой АРУ</v>
      </c>
      <c r="C186" s="87" t="s">
        <v>231</v>
      </c>
      <c r="D186" s="86">
        <f>VLOOKUP(A186,'Весь прайс лист'!B:E,4,FALSE)</f>
        <v>20500</v>
      </c>
    </row>
    <row r="187" spans="1:4" ht="27.6" x14ac:dyDescent="0.3">
      <c r="A187" s="86" t="s">
        <v>1471</v>
      </c>
      <c r="B187" s="86" t="str">
        <f>VLOOKUP(A187,'Весь прайс лист'!B:C,2,FALSE)</f>
        <v>Внутривальный привод E LH 120 Нм 12 об/мин,   мех. конечн. выкл., с системой АРУ</v>
      </c>
      <c r="C187" s="87" t="s">
        <v>231</v>
      </c>
      <c r="D187" s="86">
        <f>VLOOKUP(A187,'Весь прайс лист'!B:E,4,FALSE)</f>
        <v>22000</v>
      </c>
    </row>
    <row r="188" spans="1:4" ht="27.6" x14ac:dyDescent="0.3">
      <c r="A188" s="86" t="s">
        <v>1473</v>
      </c>
      <c r="B188" s="86" t="str">
        <f>VLOOKUP(A188,'Весь прайс лист'!B:C,2,FALSE)</f>
        <v>Внутривальный привод E LH 55Hm 17 об/мин,  мех. конечн. выкл.</v>
      </c>
      <c r="C188" s="87" t="s">
        <v>231</v>
      </c>
      <c r="D188" s="86">
        <f>VLOOKUP(A188,'Весь прайс лист'!B:E,4,FALSE)</f>
        <v>15500</v>
      </c>
    </row>
    <row r="189" spans="1:4" ht="27.6" x14ac:dyDescent="0.3">
      <c r="A189" s="86" t="s">
        <v>1475</v>
      </c>
      <c r="B189" s="86" t="str">
        <f>VLOOKUP(A189,'Весь прайс лист'!B:C,2,FALSE)</f>
        <v>Внутривальный привод E LH 65Hm 17 об/мин,  мех. конечн. выкл.</v>
      </c>
      <c r="C189" s="87" t="s">
        <v>231</v>
      </c>
      <c r="D189" s="86">
        <f>VLOOKUP(A189,'Весь прайс лист'!B:E,4,FALSE)</f>
        <v>16500</v>
      </c>
    </row>
    <row r="190" spans="1:4" ht="27.6" x14ac:dyDescent="0.3">
      <c r="A190" s="86" t="s">
        <v>1477</v>
      </c>
      <c r="B190" s="86" t="str">
        <f>VLOOKUP(A190,'Весь прайс лист'!B:C,2,FALSE)</f>
        <v>Внутривальный привод E LH 75Hm 17 об/мин,  мех. конечн. выкл.</v>
      </c>
      <c r="C190" s="87" t="s">
        <v>231</v>
      </c>
      <c r="D190" s="86">
        <f>VLOOKUP(A190,'Весь прайс лист'!B:E,4,FALSE)</f>
        <v>18000</v>
      </c>
    </row>
    <row r="191" spans="1:4" ht="27.6" x14ac:dyDescent="0.3">
      <c r="A191" s="86" t="s">
        <v>1479</v>
      </c>
      <c r="B191" s="86" t="str">
        <f>VLOOKUP(A191,'Весь прайс лист'!B:C,2,FALSE)</f>
        <v>Внутривальный привод E LH 80 Нм 12 об/мин, , мех. конечн. выкл., с системой АРУ</v>
      </c>
      <c r="C191" s="87" t="s">
        <v>231</v>
      </c>
      <c r="D191" s="86">
        <f>VLOOKUP(A191,'Весь прайс лист'!B:E,4,FALSE)</f>
        <v>19000</v>
      </c>
    </row>
    <row r="192" spans="1:4" ht="27.6" x14ac:dyDescent="0.3">
      <c r="A192" s="86" t="s">
        <v>1481</v>
      </c>
      <c r="B192" s="86" t="str">
        <f>VLOOKUP(A192,'Весь прайс лист'!B:C,2,FALSE)</f>
        <v>Внутривальный привод ERA M 10Nm 26 об/мин, , мех. конц., L=451mm, IP44</v>
      </c>
      <c r="C192" s="87" t="s">
        <v>231</v>
      </c>
      <c r="D192" s="86">
        <f>VLOOKUP(A192,'Весь прайс лист'!B:E,4,FALSE)</f>
        <v>6000</v>
      </c>
    </row>
    <row r="193" spans="1:4" ht="27.6" x14ac:dyDescent="0.3">
      <c r="A193" s="86" t="s">
        <v>1483</v>
      </c>
      <c r="B193" s="86" t="str">
        <f>VLOOKUP(A193,'Весь прайс лист'!B:C,2,FALSE)</f>
        <v>Внутривальный привод E M 15 Нм 17 об/мин,  мех. конечн. выкл.</v>
      </c>
      <c r="C193" s="87" t="s">
        <v>231</v>
      </c>
      <c r="D193" s="86">
        <f>VLOOKUP(A193,'Весь прайс лист'!B:E,4,FALSE)</f>
        <v>4550</v>
      </c>
    </row>
    <row r="194" spans="1:4" ht="27.6" x14ac:dyDescent="0.3">
      <c r="A194" s="86" t="s">
        <v>1485</v>
      </c>
      <c r="B194" s="86" t="str">
        <f>VLOOKUP(A194,'Весь прайс лист'!B:C,2,FALSE)</f>
        <v>Внутривальный привод E M 30 Нм 17 об/мин,  мех. конечн. выкл.</v>
      </c>
      <c r="C194" s="87" t="s">
        <v>231</v>
      </c>
      <c r="D194" s="86">
        <f>VLOOKUP(A194,'Весь прайс лист'!B:E,4,FALSE)</f>
        <v>6500</v>
      </c>
    </row>
    <row r="195" spans="1:4" ht="27.6" x14ac:dyDescent="0.3">
      <c r="A195" s="86" t="s">
        <v>1487</v>
      </c>
      <c r="B195" s="86" t="str">
        <f>VLOOKUP(A195,'Весь прайс лист'!B:C,2,FALSE)</f>
        <v>Внутривальный привод E M 40Нм 12 об/мин, , мех. конечн. выкл.</v>
      </c>
      <c r="C195" s="87" t="s">
        <v>231</v>
      </c>
      <c r="D195" s="86">
        <f>VLOOKUP(A195,'Весь прайс лист'!B:E,4,FALSE)</f>
        <v>9000</v>
      </c>
    </row>
    <row r="196" spans="1:4" ht="27.6" x14ac:dyDescent="0.3">
      <c r="A196" s="86" t="s">
        <v>1489</v>
      </c>
      <c r="B196" s="86" t="str">
        <f>VLOOKUP(A196,'Весь прайс лист'!B:C,2,FALSE)</f>
        <v>Внутривальный привод ERA M 4Nm 26 об/мин, , мех. конц., L=451mm, IP44</v>
      </c>
      <c r="C196" s="87" t="s">
        <v>231</v>
      </c>
      <c r="D196" s="86">
        <f>VLOOKUP(A196,'Весь прайс лист'!B:E,4,FALSE)</f>
        <v>5000</v>
      </c>
    </row>
    <row r="197" spans="1:4" ht="27.6" x14ac:dyDescent="0.3">
      <c r="A197" s="86" t="s">
        <v>1491</v>
      </c>
      <c r="B197" s="86" t="str">
        <f>VLOOKUP(A197,'Весь прайс лист'!B:C,2,FALSE)</f>
        <v>Внутривальный привод E M50 Нм 12 об/мин,  мех. конечн. выкл.</v>
      </c>
      <c r="C197" s="87" t="s">
        <v>231</v>
      </c>
      <c r="D197" s="86">
        <f>VLOOKUP(A197,'Весь прайс лист'!B:E,4,FALSE)</f>
        <v>9500</v>
      </c>
    </row>
    <row r="198" spans="1:4" ht="27.6" x14ac:dyDescent="0.3">
      <c r="A198" s="86" t="s">
        <v>1493</v>
      </c>
      <c r="B198" s="86" t="str">
        <f>VLOOKUP(A198,'Весь прайс лист'!B:C,2,FALSE)</f>
        <v>Внутривальный привод E M 5 Нм 17 об/мин,   мех. конечн. выкл.</v>
      </c>
      <c r="C198" s="87" t="s">
        <v>231</v>
      </c>
      <c r="D198" s="86">
        <f>VLOOKUP(A198,'Весь прайс лист'!B:E,4,FALSE)</f>
        <v>4250</v>
      </c>
    </row>
    <row r="199" spans="1:4" x14ac:dyDescent="0.3">
      <c r="A199" s="86" t="s">
        <v>1495</v>
      </c>
      <c r="B199" s="86" t="str">
        <f>VLOOKUP(A199,'Весь прайс лист'!B:C,2,FALSE)</f>
        <v>Внутривальный привод E M 817 мех. конечн. выкл.</v>
      </c>
      <c r="C199" s="87" t="s">
        <v>231</v>
      </c>
      <c r="D199" s="86">
        <f>VLOOKUP(A199,'Весь прайс лист'!B:E,4,FALSE)</f>
        <v>4750</v>
      </c>
    </row>
    <row r="200" spans="1:4" ht="27.6" x14ac:dyDescent="0.3">
      <c r="A200" s="86" t="s">
        <v>1497</v>
      </c>
      <c r="B200" s="86" t="str">
        <f>VLOOKUP(A200,'Весь прайс лист'!B:C,2,FALSE)</f>
        <v>Внутривальный привод E MAT LT 100 Нм 12 об/мин, , RADIO, TTBUS,, RDC, FRT,FTC,FTA</v>
      </c>
      <c r="C200" s="87" t="s">
        <v>231</v>
      </c>
      <c r="D200" s="86">
        <f>VLOOKUP(A200,'Весь прайс лист'!B:E,4,FALSE)</f>
        <v>26000</v>
      </c>
    </row>
    <row r="201" spans="1:4" ht="27.6" x14ac:dyDescent="0.3">
      <c r="A201" s="86" t="s">
        <v>1499</v>
      </c>
      <c r="B201" s="86" t="str">
        <f>VLOOKUP(A201,'Весь прайс лист'!B:C,2,FALSE)</f>
        <v>Внутривальный привод E MAT LT 120 Нм 12 об/мин, , RADIO, TTBUS,, RDC, FRT,FTC,FTA</v>
      </c>
      <c r="C201" s="87" t="s">
        <v>231</v>
      </c>
      <c r="D201" s="86">
        <f>VLOOKUP(A201,'Весь прайс лист'!B:E,4,FALSE)</f>
        <v>28000</v>
      </c>
    </row>
    <row r="202" spans="1:4" ht="27.6" x14ac:dyDescent="0.3">
      <c r="A202" s="86" t="s">
        <v>1501</v>
      </c>
      <c r="B202" s="86" t="str">
        <f>VLOOKUP(A202,'Весь прайс лист'!B:C,2,FALSE)</f>
        <v>Внутривальный привод E MAT LT 55 Нм 17 об/мин, , RADIO, TTBUS,, RDC, FRT,FTC,FTA</v>
      </c>
      <c r="C202" s="87" t="s">
        <v>231</v>
      </c>
      <c r="D202" s="86">
        <f>VLOOKUP(A202,'Весь прайс лист'!B:E,4,FALSE)</f>
        <v>19500</v>
      </c>
    </row>
    <row r="203" spans="1:4" ht="27.6" x14ac:dyDescent="0.3">
      <c r="A203" s="86" t="s">
        <v>1503</v>
      </c>
      <c r="B203" s="86" t="str">
        <f>VLOOKUP(A203,'Весь прайс лист'!B:C,2,FALSE)</f>
        <v>Внутривальный привод E MAT LT 65 Нм 17 об/мин, , RADIO, TTBUS,, RDC, FRT,FTC,FTA</v>
      </c>
      <c r="C203" s="87" t="s">
        <v>231</v>
      </c>
      <c r="D203" s="86">
        <f>VLOOKUP(A203,'Весь прайс лист'!B:E,4,FALSE)</f>
        <v>21300</v>
      </c>
    </row>
    <row r="204" spans="1:4" ht="27.6" x14ac:dyDescent="0.3">
      <c r="A204" s="86" t="s">
        <v>1505</v>
      </c>
      <c r="B204" s="86" t="str">
        <f>VLOOKUP(A204,'Весь прайс лист'!B:C,2,FALSE)</f>
        <v>Внутривальный привод E MAT LT 75 Нм 17 об/мин, , RADIO, TTBUS,, RDC, FRT,FTC,FTA</v>
      </c>
      <c r="C204" s="87" t="s">
        <v>231</v>
      </c>
      <c r="D204" s="86">
        <f>VLOOKUP(A204,'Весь прайс лист'!B:E,4,FALSE)</f>
        <v>22500</v>
      </c>
    </row>
    <row r="205" spans="1:4" ht="27.6" x14ac:dyDescent="0.3">
      <c r="A205" s="86" t="s">
        <v>1507</v>
      </c>
      <c r="B205" s="86" t="str">
        <f>VLOOKUP(A205,'Весь прайс лист'!B:C,2,FALSE)</f>
        <v>Внутривальный привод E MAT LT 8512, RADIO, TTBUS,, RDC, FRT,FTC,FTA</v>
      </c>
      <c r="C205" s="87" t="s">
        <v>231</v>
      </c>
      <c r="D205" s="86">
        <f>VLOOKUP(A205,'Весь прайс лист'!B:E,4,FALSE)</f>
        <v>23200</v>
      </c>
    </row>
    <row r="206" spans="1:4" ht="27.6" x14ac:dyDescent="0.3">
      <c r="A206" s="86" t="s">
        <v>1509</v>
      </c>
      <c r="B206" s="86" t="str">
        <f>VLOOKUP(A206,'Весь прайс лист'!B:C,2,FALSE)</f>
        <v>Внутривальный привод ERA M 10Nm 26 об/мин, , радио, TTBus, L=451mm, IP44</v>
      </c>
      <c r="C206" s="87" t="s">
        <v>231</v>
      </c>
      <c r="D206" s="86">
        <f>VLOOKUP(A206,'Весь прайс лист'!B:E,4,FALSE)</f>
        <v>15000</v>
      </c>
    </row>
    <row r="207" spans="1:4" ht="27.6" x14ac:dyDescent="0.3">
      <c r="A207" s="86" t="s">
        <v>1511</v>
      </c>
      <c r="B207" s="86" t="str">
        <f>VLOOKUP(A207,'Весь прайс лист'!B:C,2,FALSE)</f>
        <v>Внутривальный привод E MAT MT 15 Nm 17 об/мин, , RADIO, TTBUS, RDC, FRT,FTC,FTA</v>
      </c>
      <c r="C207" s="87" t="s">
        <v>231</v>
      </c>
      <c r="D207" s="86">
        <f>VLOOKUP(A207,'Весь прайс лист'!B:E,4,FALSE)</f>
        <v>17500</v>
      </c>
    </row>
    <row r="208" spans="1:4" ht="27.6" x14ac:dyDescent="0.3">
      <c r="A208" s="86" t="s">
        <v>1513</v>
      </c>
      <c r="B208" s="86" t="str">
        <f>VLOOKUP(A208,'Весь прайс лист'!B:C,2,FALSE)</f>
        <v>Внутривальный привод E MAT MT 30 Нм 17 об/мин, , RADIO, TTBUS, RDC, FRT,FTC,FTA</v>
      </c>
      <c r="C208" s="87" t="s">
        <v>231</v>
      </c>
      <c r="D208" s="86">
        <f>VLOOKUP(A208,'Весь прайс лист'!B:E,4,FALSE)</f>
        <v>18200</v>
      </c>
    </row>
    <row r="209" spans="1:4" ht="27.6" x14ac:dyDescent="0.3">
      <c r="A209" s="86" t="s">
        <v>1515</v>
      </c>
      <c r="B209" s="86" t="str">
        <f>VLOOKUP(A209,'Весь прайс лист'!B:C,2,FALSE)</f>
        <v>Внутривальный привод E MAT MT 40 Нм 12 об/мин, , RADIO, TTBUS, RDC, FRT,FTC,FTA</v>
      </c>
      <c r="C209" s="87" t="s">
        <v>231</v>
      </c>
      <c r="D209" s="86">
        <f>VLOOKUP(A209,'Весь прайс лист'!B:E,4,FALSE)</f>
        <v>19400</v>
      </c>
    </row>
    <row r="210" spans="1:4" ht="27.6" x14ac:dyDescent="0.3">
      <c r="A210" s="86" t="s">
        <v>1517</v>
      </c>
      <c r="B210" s="86" t="str">
        <f>VLOOKUP(A210,'Весь прайс лист'!B:C,2,FALSE)</f>
        <v>Внутривальный привод ERA M 4Nm 26 об/мин, , радио, TTBus, L=4 Nm 26 об/мин, mm, IP44</v>
      </c>
      <c r="C210" s="87" t="s">
        <v>231</v>
      </c>
      <c r="D210" s="86">
        <f>VLOOKUP(A210,'Весь прайс лист'!B:E,4,FALSE)</f>
        <v>14000</v>
      </c>
    </row>
    <row r="211" spans="1:4" ht="27.6" x14ac:dyDescent="0.3">
      <c r="A211" s="86" t="s">
        <v>1519</v>
      </c>
      <c r="B211" s="86" t="str">
        <f>VLOOKUP(A211,'Весь прайс лист'!B:C,2,FALSE)</f>
        <v>Внутривальный привод E MAT MT 50 Нм 12 об/мин, , RADIO, TTBUS, RDC, FRT,FTC,FTA</v>
      </c>
      <c r="C211" s="87" t="s">
        <v>231</v>
      </c>
      <c r="D211" s="86">
        <f>VLOOKUP(A211,'Весь прайс лист'!B:E,4,FALSE)</f>
        <v>20500</v>
      </c>
    </row>
    <row r="212" spans="1:4" ht="27.6" x14ac:dyDescent="0.3">
      <c r="A212" s="86" t="s">
        <v>1521</v>
      </c>
      <c r="B212" s="86" t="str">
        <f>VLOOKUP(A212,'Весь прайс лист'!B:C,2,FALSE)</f>
        <v>Внутривальный привод E MAT ST 10 Нм 11 об/мин, , RADIO, TTBUS,, RDC, FRT,FTC,FTA</v>
      </c>
      <c r="C212" s="87" t="s">
        <v>231</v>
      </c>
      <c r="D212" s="86">
        <f>VLOOKUP(A212,'Весь прайс лист'!B:E,4,FALSE)</f>
        <v>15000</v>
      </c>
    </row>
    <row r="213" spans="1:4" ht="27.6" x14ac:dyDescent="0.3">
      <c r="A213" s="86" t="s">
        <v>1523</v>
      </c>
      <c r="B213" s="86" t="str">
        <f>VLOOKUP(A213,'Весь прайс лист'!B:C,2,FALSE)</f>
        <v>Внутривальный привод E MAT ST 3 Нм 24 об/мин, , RADIO, TTBUS,, RDC, FRT,FTC,FTA</v>
      </c>
      <c r="C213" s="87" t="s">
        <v>231</v>
      </c>
      <c r="D213" s="86">
        <f>VLOOKUP(A213,'Весь прайс лист'!B:E,4,FALSE)</f>
        <v>12000</v>
      </c>
    </row>
    <row r="214" spans="1:4" ht="27.6" x14ac:dyDescent="0.3">
      <c r="A214" s="86" t="s">
        <v>1525</v>
      </c>
      <c r="B214" s="86" t="str">
        <f>VLOOKUP(A214,'Весь прайс лист'!B:C,2,FALSE)</f>
        <v>Внутривальный привод E MAT ST 5 Нм 24 об/мин, , RADIO, TTBUS,, RDC, FRT,FTC,FTA</v>
      </c>
      <c r="C214" s="87" t="s">
        <v>231</v>
      </c>
      <c r="D214" s="86">
        <f>VLOOKUP(A214,'Весь прайс лист'!B:E,4,FALSE)</f>
        <v>14000</v>
      </c>
    </row>
    <row r="215" spans="1:4" ht="27.6" x14ac:dyDescent="0.3">
      <c r="A215" s="86" t="s">
        <v>1527</v>
      </c>
      <c r="B215" s="86" t="str">
        <f>VLOOKUP(A215,'Весь прайс лист'!B:C,2,FALSE)</f>
        <v>Внутривальный привод E MAT ST 6 Нм 11 об/мин, , RADIO, TTBUS,, RDC, FRT,FTC,FTA</v>
      </c>
      <c r="C215" s="87" t="s">
        <v>231</v>
      </c>
      <c r="D215" s="86">
        <f>VLOOKUP(A215,'Весь прайс лист'!B:E,4,FALSE)</f>
        <v>14500</v>
      </c>
    </row>
    <row r="216" spans="1:4" ht="27.6" x14ac:dyDescent="0.3">
      <c r="A216" s="86" t="s">
        <v>1529</v>
      </c>
      <c r="B216" s="86" t="str">
        <f>VLOOKUP(A216,'Весь прайс лист'!B:C,2,FALSE)</f>
        <v>Внутривальный привод E MH 15 Нм 17 об/мин,  мех. конечн. выкл., с системой АРУ</v>
      </c>
      <c r="C216" s="87" t="s">
        <v>231</v>
      </c>
      <c r="D216" s="86">
        <f>VLOOKUP(A216,'Весь прайс лист'!B:E,4,FALSE)</f>
        <v>9000</v>
      </c>
    </row>
    <row r="217" spans="1:4" ht="27.6" x14ac:dyDescent="0.3">
      <c r="A217" s="86" t="s">
        <v>1531</v>
      </c>
      <c r="B217" s="86" t="str">
        <f>VLOOKUP(A217,'Весь прайс лист'!B:C,2,FALSE)</f>
        <v>Внутривальный привод E MH 30 Нм 17 об/мин,   мех. конечн. выкл., с системой АРУ</v>
      </c>
      <c r="C217" s="87" t="s">
        <v>231</v>
      </c>
      <c r="D217" s="86">
        <f>VLOOKUP(A217,'Весь прайс лист'!B:E,4,FALSE)</f>
        <v>10000</v>
      </c>
    </row>
    <row r="218" spans="1:4" ht="27.6" x14ac:dyDescent="0.3">
      <c r="A218" s="86" t="s">
        <v>1533</v>
      </c>
      <c r="B218" s="86" t="str">
        <f>VLOOKUP(A218,'Весь прайс лист'!B:C,2,FALSE)</f>
        <v>Внутривальный привод E MH 40 Нм 12 об/мин,   мех. конечн. выкл., с системой АРУ</v>
      </c>
      <c r="C218" s="87" t="s">
        <v>231</v>
      </c>
      <c r="D218" s="86">
        <f>VLOOKUP(A218,'Весь прайс лист'!B:E,4,FALSE)</f>
        <v>11000</v>
      </c>
    </row>
    <row r="219" spans="1:4" ht="27.6" x14ac:dyDescent="0.3">
      <c r="A219" s="86" t="s">
        <v>1535</v>
      </c>
      <c r="B219" s="86" t="str">
        <f>VLOOKUP(A219,'Весь прайс лист'!B:C,2,FALSE)</f>
        <v>Внутривальный привод E MH 50 Нм 12 об/мин,   мех. конечн. выкл., с системой АРУ</v>
      </c>
      <c r="C219" s="87" t="s">
        <v>231</v>
      </c>
      <c r="D219" s="86">
        <f>VLOOKUP(A219,'Весь прайс лист'!B:E,4,FALSE)</f>
        <v>12000</v>
      </c>
    </row>
    <row r="220" spans="1:4" ht="27.6" x14ac:dyDescent="0.3">
      <c r="A220" s="86" t="s">
        <v>1537</v>
      </c>
      <c r="B220" s="86" t="str">
        <f>VLOOKUP(A220,'Весь прайс лист'!B:C,2,FALSE)</f>
        <v>Внутривальный привод E PLUS LH 100 Нм 12 об/мин, , RADIO, TTBUS, с системой АРУ</v>
      </c>
      <c r="C220" s="87" t="s">
        <v>231</v>
      </c>
      <c r="D220" s="86">
        <f>VLOOKUP(A220,'Весь прайс лист'!B:E,4,FALSE)</f>
        <v>28000</v>
      </c>
    </row>
    <row r="221" spans="1:4" ht="27.6" x14ac:dyDescent="0.3">
      <c r="A221" s="86" t="s">
        <v>1539</v>
      </c>
      <c r="B221" s="86" t="str">
        <f>VLOOKUP(A221,'Весь прайс лист'!B:C,2,FALSE)</f>
        <v>Внутривальный привод E PLUS LH 120 Нм 12 об/мин, , RADIO, TTBUS, с системой АРУ</v>
      </c>
      <c r="C221" s="87" t="s">
        <v>231</v>
      </c>
      <c r="D221" s="86">
        <f>VLOOKUP(A221,'Весь прайс лист'!B:E,4,FALSE)</f>
        <v>33000</v>
      </c>
    </row>
    <row r="222" spans="1:4" ht="27.6" x14ac:dyDescent="0.3">
      <c r="A222" s="86" t="s">
        <v>1541</v>
      </c>
      <c r="B222" s="86" t="str">
        <f>VLOOKUP(A222,'Весь прайс лист'!B:C,2,FALSE)</f>
        <v>Внутривальный привод E PLUS LH 55 Нм 17 об/мин, , RADIO, TTBUS, с системой АРУ</v>
      </c>
      <c r="C222" s="87" t="s">
        <v>231</v>
      </c>
      <c r="D222" s="86">
        <f>VLOOKUP(A222,'Весь прайс лист'!B:E,4,FALSE)</f>
        <v>24000</v>
      </c>
    </row>
    <row r="223" spans="1:4" ht="27.6" x14ac:dyDescent="0.3">
      <c r="A223" s="86" t="s">
        <v>1543</v>
      </c>
      <c r="B223" s="86" t="str">
        <f>VLOOKUP(A223,'Весь прайс лист'!B:C,2,FALSE)</f>
        <v>Внутривальный привод E PLUS LH 65 Нм 17 об/мин, , RADIO, TTBUS, с системой АРУ</v>
      </c>
      <c r="C223" s="87" t="s">
        <v>231</v>
      </c>
      <c r="D223" s="86">
        <f>VLOOKUP(A223,'Весь прайс лист'!B:E,4,FALSE)</f>
        <v>25500</v>
      </c>
    </row>
    <row r="224" spans="1:4" ht="27.6" x14ac:dyDescent="0.3">
      <c r="A224" s="86" t="s">
        <v>1545</v>
      </c>
      <c r="B224" s="86" t="str">
        <f>VLOOKUP(A224,'Весь прайс лист'!B:C,2,FALSE)</f>
        <v>Внутривальный привод E PLUS LH 75 Нм 17 об/мин, , RADIO, TTBUS, с системой АРУ</v>
      </c>
      <c r="C224" s="87" t="s">
        <v>231</v>
      </c>
      <c r="D224" s="86">
        <f>VLOOKUP(A224,'Весь прайс лист'!B:E,4,FALSE)</f>
        <v>26500</v>
      </c>
    </row>
    <row r="225" spans="1:4" ht="27.6" x14ac:dyDescent="0.3">
      <c r="A225" s="86" t="s">
        <v>1547</v>
      </c>
      <c r="B225" s="86" t="str">
        <f>VLOOKUP(A225,'Весь прайс лист'!B:C,2,FALSE)</f>
        <v>Внутривальный привод E PLUS LH 80 Нм 12 об/мин, , RADIO, TTBUS, с системой АРУ</v>
      </c>
      <c r="C225" s="87" t="s">
        <v>231</v>
      </c>
      <c r="D225" s="86">
        <f>VLOOKUP(A225,'Весь прайс лист'!B:E,4,FALSE)</f>
        <v>27000</v>
      </c>
    </row>
    <row r="226" spans="1:4" ht="27.6" x14ac:dyDescent="0.3">
      <c r="A226" s="86" t="s">
        <v>1549</v>
      </c>
      <c r="B226" s="86" t="str">
        <f>VLOOKUP(A226,'Весь прайс лист'!B:C,2,FALSE)</f>
        <v xml:space="preserve">Внутривальный привод E PLUS M 15Нм 17об/мин, , RADIO, TTBUS, Нажимные конечн. выкл. </v>
      </c>
      <c r="C226" s="87" t="s">
        <v>231</v>
      </c>
      <c r="D226" s="86">
        <f>VLOOKUP(A226,'Весь прайс лист'!B:E,4,FALSE)</f>
        <v>12500</v>
      </c>
    </row>
    <row r="227" spans="1:4" ht="27.6" x14ac:dyDescent="0.3">
      <c r="A227" s="86" t="s">
        <v>1551</v>
      </c>
      <c r="B227" s="86" t="str">
        <f>VLOOKUP(A227,'Весь прайс лист'!B:C,2,FALSE)</f>
        <v xml:space="preserve">Внутривальный привод E PLUS M 30 Нм 17 об/мин, , RADIO, TTBUS, Нажимные конечн. выкл. </v>
      </c>
      <c r="C227" s="87" t="s">
        <v>231</v>
      </c>
      <c r="D227" s="86">
        <f>VLOOKUP(A227,'Весь прайс лист'!B:E,4,FALSE)</f>
        <v>13500</v>
      </c>
    </row>
    <row r="228" spans="1:4" ht="27.6" x14ac:dyDescent="0.3">
      <c r="A228" s="86" t="s">
        <v>1553</v>
      </c>
      <c r="B228" s="86" t="str">
        <f>VLOOKUP(A228,'Весь прайс лист'!B:C,2,FALSE)</f>
        <v xml:space="preserve">Внутривальный привод E PLUS M 40 Нм 12 об/мин, , RADIO, TTBUS, Нажимные конечн. выкл. </v>
      </c>
      <c r="C228" s="87" t="s">
        <v>231</v>
      </c>
      <c r="D228" s="86">
        <f>VLOOKUP(A228,'Весь прайс лист'!B:E,4,FALSE)</f>
        <v>14500</v>
      </c>
    </row>
    <row r="229" spans="1:4" ht="27.6" x14ac:dyDescent="0.3">
      <c r="A229" s="86" t="s">
        <v>1555</v>
      </c>
      <c r="B229" s="86" t="str">
        <f>VLOOKUP(A229,'Весь прайс лист'!B:C,2,FALSE)</f>
        <v xml:space="preserve">Внутривальный привод E PLUS M 50 Нм 12 об/мин, , RADIO, TTBUS, Нажимные конечн. выкл. </v>
      </c>
      <c r="C229" s="87" t="s">
        <v>231</v>
      </c>
      <c r="D229" s="86">
        <f>VLOOKUP(A229,'Весь прайс лист'!B:E,4,FALSE)</f>
        <v>15500</v>
      </c>
    </row>
    <row r="230" spans="1:4" ht="27.6" x14ac:dyDescent="0.3">
      <c r="A230" s="86" t="s">
        <v>1557</v>
      </c>
      <c r="B230" s="86" t="str">
        <f>VLOOKUP(A230,'Весь прайс лист'!B:C,2,FALSE)</f>
        <v>Внутривальный привод E PLUS MH 30 Нм 17 об/мин, , RADIO, TTBUS, с системой АРУ</v>
      </c>
      <c r="C230" s="87" t="s">
        <v>231</v>
      </c>
      <c r="D230" s="86">
        <f>VLOOKUP(A230,'Весь прайс лист'!B:E,4,FALSE)</f>
        <v>18000</v>
      </c>
    </row>
    <row r="231" spans="1:4" ht="27.6" x14ac:dyDescent="0.3">
      <c r="A231" s="86" t="s">
        <v>1559</v>
      </c>
      <c r="B231" s="86" t="str">
        <f>VLOOKUP(A231,'Весь прайс лист'!B:C,2,FALSE)</f>
        <v>Внутривальный привод E PLUS MH 40 Нм 12 об/мин, , RADIO, TTBUS, с системой АРУ</v>
      </c>
      <c r="C231" s="87" t="s">
        <v>231</v>
      </c>
      <c r="D231" s="86">
        <f>VLOOKUP(A231,'Весь прайс лист'!B:E,4,FALSE)</f>
        <v>19000</v>
      </c>
    </row>
    <row r="232" spans="1:4" ht="27.6" x14ac:dyDescent="0.3">
      <c r="A232" s="86" t="s">
        <v>1561</v>
      </c>
      <c r="B232" s="86" t="str">
        <f>VLOOKUP(A232,'Весь прайс лист'!B:C,2,FALSE)</f>
        <v>Внутривальный привод E PLUS MH 50Нм 12 об/мин, , RADIO, TTBUS, с системой АРУ</v>
      </c>
      <c r="C232" s="87" t="s">
        <v>231</v>
      </c>
      <c r="D232" s="86">
        <f>VLOOKUP(A232,'Весь прайс лист'!B:E,4,FALSE)</f>
        <v>20000</v>
      </c>
    </row>
    <row r="233" spans="1:4" ht="27.6" x14ac:dyDescent="0.3">
      <c r="A233" s="86" t="s">
        <v>1563</v>
      </c>
      <c r="B233" s="86" t="str">
        <f>VLOOKUP(A233,'Весь прайс лист'!B:C,2,FALSE)</f>
        <v>Внутривальный привод E QUICK M 15 Нм 17 об/мин, , Нажимные конечн. выкл.</v>
      </c>
      <c r="C233" s="87" t="s">
        <v>231</v>
      </c>
      <c r="D233" s="86">
        <f>VLOOKUP(A233,'Весь прайс лист'!B:E,4,FALSE)</f>
        <v>7500</v>
      </c>
    </row>
    <row r="234" spans="1:4" ht="27.6" x14ac:dyDescent="0.3">
      <c r="A234" s="86" t="s">
        <v>1565</v>
      </c>
      <c r="B234" s="86" t="str">
        <f>VLOOKUP(A234,'Весь прайс лист'!B:C,2,FALSE)</f>
        <v>Внутривальный привод E QUICK M 30 Нм 17 об/мин, , Нажимные конечн. выкл.</v>
      </c>
      <c r="C234" s="87" t="s">
        <v>231</v>
      </c>
      <c r="D234" s="86">
        <f>VLOOKUP(A234,'Весь прайс лист'!B:E,4,FALSE)</f>
        <v>8250</v>
      </c>
    </row>
    <row r="235" spans="1:4" ht="27.6" x14ac:dyDescent="0.3">
      <c r="A235" s="86" t="s">
        <v>1567</v>
      </c>
      <c r="B235" s="86" t="str">
        <f>VLOOKUP(A235,'Весь прайс лист'!B:C,2,FALSE)</f>
        <v>Внутривальный привод E QUICK M 40 Нм 12 об/мин, , Нажимные конечн. выкл.</v>
      </c>
      <c r="C235" s="87" t="s">
        <v>231</v>
      </c>
      <c r="D235" s="86">
        <f>VLOOKUP(A235,'Весь прайс лист'!B:E,4,FALSE)</f>
        <v>9000</v>
      </c>
    </row>
    <row r="236" spans="1:4" ht="27.6" x14ac:dyDescent="0.3">
      <c r="A236" s="86" t="s">
        <v>1569</v>
      </c>
      <c r="B236" s="86" t="str">
        <f>VLOOKUP(A236,'Весь прайс лист'!B:C,2,FALSE)</f>
        <v>Внутривальный привод E QUICK M 50 Нм 12 об/мин, , Нажимные конечн. выкл.</v>
      </c>
      <c r="C236" s="87" t="s">
        <v>231</v>
      </c>
      <c r="D236" s="86">
        <f>VLOOKUP(A236,'Весь прайс лист'!B:E,4,FALSE)</f>
        <v>9750</v>
      </c>
    </row>
    <row r="237" spans="1:4" ht="27.6" x14ac:dyDescent="0.3">
      <c r="A237" s="86" t="s">
        <v>1571</v>
      </c>
      <c r="B237" s="86" t="str">
        <f>VLOOKUP(A237,'Весь прайс лист'!B:C,2,FALSE)</f>
        <v>Внутривальный привод E S 10 Нм 11 об/мин,  мех. конечн. выкл.</v>
      </c>
      <c r="C237" s="87" t="s">
        <v>231</v>
      </c>
      <c r="D237" s="86">
        <f>VLOOKUP(A237,'Весь прайс лист'!B:E,4,FALSE)</f>
        <v>6500</v>
      </c>
    </row>
    <row r="238" spans="1:4" ht="27.6" x14ac:dyDescent="0.3">
      <c r="A238" s="86" t="s">
        <v>1573</v>
      </c>
      <c r="B238" s="86" t="str">
        <f>VLOOKUP(A238,'Весь прайс лист'!B:C,2,FALSE)</f>
        <v>Внутривальный привод E S 13 Нм 11 об/мин,  мех. конечн. выкл.</v>
      </c>
      <c r="C238" s="87" t="s">
        <v>231</v>
      </c>
      <c r="D238" s="86">
        <f>VLOOKUP(A238,'Весь прайс лист'!B:E,4,FALSE)</f>
        <v>7000</v>
      </c>
    </row>
    <row r="239" spans="1:4" ht="27.6" x14ac:dyDescent="0.3">
      <c r="A239" s="86" t="s">
        <v>1575</v>
      </c>
      <c r="B239" s="86" t="str">
        <f>VLOOKUP(A239,'Весь прайс лист'!B:C,2,FALSE)</f>
        <v>Внутривальный привод E S 3 Нм 24 об/мин,  мех. конечн. выкл.</v>
      </c>
      <c r="C239" s="87" t="s">
        <v>231</v>
      </c>
      <c r="D239" s="86">
        <f>VLOOKUP(A239,'Весь прайс лист'!B:E,4,FALSE)</f>
        <v>5500</v>
      </c>
    </row>
    <row r="240" spans="1:4" ht="27.6" x14ac:dyDescent="0.3">
      <c r="A240" s="86" t="s">
        <v>1577</v>
      </c>
      <c r="B240" s="86" t="str">
        <f>VLOOKUP(A240,'Весь прайс лист'!B:C,2,FALSE)</f>
        <v>Внутривальный привод E S 5 Нм 24 об/мин,  мех. конечн. выкл.</v>
      </c>
      <c r="C240" s="87" t="s">
        <v>231</v>
      </c>
      <c r="D240" s="86">
        <f>VLOOKUP(A240,'Весь прайс лист'!B:E,4,FALSE)</f>
        <v>5750</v>
      </c>
    </row>
    <row r="241" spans="1:4" ht="27.6" x14ac:dyDescent="0.3">
      <c r="A241" s="86" t="s">
        <v>1579</v>
      </c>
      <c r="B241" s="86" t="str">
        <f>VLOOKUP(A241,'Весь прайс лист'!B:C,2,FALSE)</f>
        <v>Внутривальный привод E S 6 Нм 11 об/мин,  мех. конечн. выкл.</v>
      </c>
      <c r="C241" s="87" t="s">
        <v>231</v>
      </c>
      <c r="D241" s="86">
        <f>VLOOKUP(A241,'Весь прайс лист'!B:E,4,FALSE)</f>
        <v>6000</v>
      </c>
    </row>
    <row r="242" spans="1:4" ht="27.6" x14ac:dyDescent="0.3">
      <c r="A242" s="86" t="s">
        <v>1581</v>
      </c>
      <c r="B242" s="86" t="str">
        <f>VLOOKUP(A242,'Весь прайс лист'!B:C,2,FALSE)</f>
        <v>Внутривальный привод E SMART MI 10 Нм 20 об/мин,  AC, Нажимные конечн. Выкл., Dry Contact, 35dBA</v>
      </c>
      <c r="C242" s="87" t="s">
        <v>231</v>
      </c>
      <c r="D242" s="86">
        <f>VLOOKUP(A242,'Весь прайс лист'!B:E,4,FALSE)</f>
        <v>34000</v>
      </c>
    </row>
    <row r="243" spans="1:4" ht="27.6" x14ac:dyDescent="0.3">
      <c r="A243" s="86" t="s">
        <v>1583</v>
      </c>
      <c r="B243" s="86" t="str">
        <f>VLOOKUP(A243,'Весь прайс лист'!B:C,2,FALSE)</f>
        <v>Внутривальный привод E SMART MI 10 Нм 20 об/мин,  DC,  24v, Нажимные конечн. Выкл., Dry Contact, 35dBA</v>
      </c>
      <c r="C243" s="87" t="s">
        <v>231</v>
      </c>
      <c r="D243" s="86">
        <f>VLOOKUP(A243,'Весь прайс лист'!B:E,4,FALSE)</f>
        <v>39000</v>
      </c>
    </row>
    <row r="244" spans="1:4" ht="27.6" x14ac:dyDescent="0.3">
      <c r="A244" s="86" t="s">
        <v>1585</v>
      </c>
      <c r="B244" s="86" t="str">
        <f>VLOOKUP(A244,'Весь прайс лист'!B:C,2,FALSE)</f>
        <v>Внутривальный привод E SMART MI 3 Нм 32 об/мин,  AC, Нажимные конечн. Выкл., Dry Contact, 35dBA</v>
      </c>
      <c r="C244" s="87" t="s">
        <v>231</v>
      </c>
      <c r="D244" s="86">
        <f>VLOOKUP(A244,'Весь прайс лист'!B:E,4,FALSE)</f>
        <v>30000</v>
      </c>
    </row>
    <row r="245" spans="1:4" ht="27.6" x14ac:dyDescent="0.3">
      <c r="A245" s="86" t="s">
        <v>1587</v>
      </c>
      <c r="B245" s="86" t="str">
        <f>VLOOKUP(A245,'Весь прайс лист'!B:C,2,FALSE)</f>
        <v>Внутривальный привод E SMART MI 3 Нм 32 об/мин,  DC,  24v, Нажимные конечн. Выкл., Dry Contact, 35dBA</v>
      </c>
      <c r="C245" s="87" t="s">
        <v>231</v>
      </c>
      <c r="D245" s="86">
        <f>VLOOKUP(A245,'Весь прайс лист'!B:E,4,FALSE)</f>
        <v>35000</v>
      </c>
    </row>
    <row r="246" spans="1:4" ht="27.6" x14ac:dyDescent="0.3">
      <c r="A246" s="86" t="s">
        <v>1589</v>
      </c>
      <c r="B246" s="86" t="str">
        <f>VLOOKUP(A246,'Весь прайс лист'!B:C,2,FALSE)</f>
        <v>Внутривальный привод E SMART MI 6 Нм 32 об/мин,  AC, Нажимные конечн. Выкл., Dry Contact, 35dBA</v>
      </c>
      <c r="C246" s="87" t="s">
        <v>231</v>
      </c>
      <c r="D246" s="86">
        <f>VLOOKUP(A246,'Весь прайс лист'!B:E,4,FALSE)</f>
        <v>32000</v>
      </c>
    </row>
    <row r="247" spans="1:4" ht="27.6" x14ac:dyDescent="0.3">
      <c r="A247" s="86" t="s">
        <v>1591</v>
      </c>
      <c r="B247" s="86" t="str">
        <f>VLOOKUP(A247,'Весь прайс лист'!B:C,2,FALSE)</f>
        <v>Внутривальный привод E SMART MI 6 Нм 32 об/мин,  DC,  24v, Нажимные конечн. Выкл., Dry Contact, 35dBA</v>
      </c>
      <c r="C247" s="87" t="s">
        <v>231</v>
      </c>
      <c r="D247" s="86">
        <f>VLOOKUP(A247,'Весь прайс лист'!B:E,4,FALSE)</f>
        <v>37000</v>
      </c>
    </row>
    <row r="248" spans="1:4" ht="27.6" x14ac:dyDescent="0.3">
      <c r="A248" s="86" t="s">
        <v>1593</v>
      </c>
      <c r="B248" s="86" t="str">
        <f>VLOOKUP(A248,'Весь прайс лист'!B:C,2,FALSE)</f>
        <v>Внутривальный привод E SMART SI 10 Нм 12 об/мин,  AC, Нажимные конечн. Выкл., Dry Contact, 35dBA</v>
      </c>
      <c r="C248" s="87" t="s">
        <v>231</v>
      </c>
      <c r="D248" s="86">
        <f>VLOOKUP(A248,'Весь прайс лист'!B:E,4,FALSE)</f>
        <v>32000</v>
      </c>
    </row>
    <row r="249" spans="1:4" ht="27.6" x14ac:dyDescent="0.3">
      <c r="A249" s="86" t="s">
        <v>1595</v>
      </c>
      <c r="B249" s="86" t="str">
        <f>VLOOKUP(A249,'Весь прайс лист'!B:C,2,FALSE)</f>
        <v>Внутривальный привод E SMART SI 10 Нм 12 об/мин,  DC,  24v, Нажимные конечн. Выкл., Dry Contact, 35dBA</v>
      </c>
      <c r="C249" s="87" t="s">
        <v>231</v>
      </c>
      <c r="D249" s="86">
        <f>VLOOKUP(A249,'Весь прайс лист'!B:E,4,FALSE)</f>
        <v>37000</v>
      </c>
    </row>
    <row r="250" spans="1:4" ht="27.6" x14ac:dyDescent="0.3">
      <c r="A250" s="86" t="s">
        <v>1597</v>
      </c>
      <c r="B250" s="86" t="str">
        <f>VLOOKUP(A250,'Весь прайс лист'!B:C,2,FALSE)</f>
        <v>Внутривальный привод E SMART SI 3 Нм 32 об/мин,  AC, Нажимные конечн. Выкл., Dry Contact, 35dBA</v>
      </c>
      <c r="C250" s="87" t="s">
        <v>231</v>
      </c>
      <c r="D250" s="86">
        <f>VLOOKUP(A250,'Весь прайс лист'!B:E,4,FALSE)</f>
        <v>32000</v>
      </c>
    </row>
    <row r="251" spans="1:4" ht="27.6" x14ac:dyDescent="0.3">
      <c r="A251" s="86" t="s">
        <v>1599</v>
      </c>
      <c r="B251" s="86" t="str">
        <f>VLOOKUP(A251,'Весь прайс лист'!B:C,2,FALSE)</f>
        <v>Внутривальный приводE SMART SI 3 Нм 32 об/мин, DC,  24 V, Нажимные конечн. Выкл., Dry Contact, 35dBA</v>
      </c>
      <c r="C251" s="87" t="s">
        <v>231</v>
      </c>
      <c r="D251" s="86">
        <f>VLOOKUP(A251,'Весь прайс лист'!B:E,4,FALSE)</f>
        <v>37000</v>
      </c>
    </row>
    <row r="252" spans="1:4" ht="27.6" x14ac:dyDescent="0.3">
      <c r="A252" s="86" t="s">
        <v>1601</v>
      </c>
      <c r="B252" s="86" t="str">
        <f>VLOOKUP(A252,'Весь прайс лист'!B:C,2,FALSE)</f>
        <v>Внутривальный приводE SMART SI 620 AC, Нажимные конечн. Выкл., Dry Contact, 35dBA</v>
      </c>
      <c r="C252" s="87" t="s">
        <v>231</v>
      </c>
      <c r="D252" s="86">
        <f>VLOOKUP(A252,'Весь прайс лист'!B:E,4,FALSE)</f>
        <v>33000</v>
      </c>
    </row>
    <row r="253" spans="1:4" ht="27.6" x14ac:dyDescent="0.3">
      <c r="A253" s="86" t="s">
        <v>1603</v>
      </c>
      <c r="B253" s="86" t="str">
        <f>VLOOKUP(A253,'Весь прайс лист'!B:C,2,FALSE)</f>
        <v>Внутривальный привод E SMART SI 620 DC,  24 V, Нажимные конечн. Выкл., Dry Contact, 35dBA</v>
      </c>
      <c r="C253" s="87" t="s">
        <v>231</v>
      </c>
      <c r="D253" s="86">
        <f>VLOOKUP(A253,'Весь прайс лист'!B:E,4,FALSE)</f>
        <v>38000</v>
      </c>
    </row>
    <row r="254" spans="1:4" ht="27.6" x14ac:dyDescent="0.3">
      <c r="A254" s="86" t="s">
        <v>1605</v>
      </c>
      <c r="B254" s="86" t="str">
        <f>VLOOKUP(A254,'Весь прайс лист'!B:C,2,FALSE)</f>
        <v>Внутривальный привод E SMART XSI 0628 DC,  24 V DC, Нажимные конечн. Выкл., Dry Contact, 35dBA.</v>
      </c>
      <c r="C254" s="87" t="s">
        <v>231</v>
      </c>
      <c r="D254" s="86">
        <f>VLOOKUP(A254,'Весь прайс лист'!B:E,4,FALSE)</f>
        <v>13500</v>
      </c>
    </row>
    <row r="255" spans="1:4" ht="27.6" x14ac:dyDescent="0.3">
      <c r="A255" s="86" t="s">
        <v>1607</v>
      </c>
      <c r="B255" s="86" t="str">
        <f>VLOOKUP(A255,'Весь прайс лист'!B:C,2,FALSE)</f>
        <v>Внутривальный привод E SMART XSI 0820 DC,  24 V DC, Нажимные конечн. Выкл., Dry Contact, 35dBA.</v>
      </c>
      <c r="C255" s="87" t="s">
        <v>231</v>
      </c>
      <c r="D255" s="86">
        <f>VLOOKUP(A255,'Весь прайс лист'!B:E,4,FALSE)</f>
        <v>15700</v>
      </c>
    </row>
    <row r="256" spans="1:4" ht="27.6" x14ac:dyDescent="0.3">
      <c r="A256" s="86" t="s">
        <v>1609</v>
      </c>
      <c r="B256" s="86" t="str">
        <f>VLOOKUP(A256,'Весь прайс лист'!B:C,2,FALSE)</f>
        <v>Внутривальный привод E STAR LT 100 Нм 12 об/мин, , Эл.конечн. выкл., RDC, FRT,FTC,FTA</v>
      </c>
      <c r="C256" s="87" t="s">
        <v>231</v>
      </c>
      <c r="D256" s="86">
        <f>VLOOKUP(A256,'Весь прайс лист'!B:E,4,FALSE)</f>
        <v>21000</v>
      </c>
    </row>
    <row r="257" spans="1:4" ht="27.6" x14ac:dyDescent="0.3">
      <c r="A257" s="86" t="s">
        <v>1611</v>
      </c>
      <c r="B257" s="86" t="str">
        <f>VLOOKUP(A257,'Весь прайс лист'!B:C,2,FALSE)</f>
        <v>Внутривальный привод E STAR LT 120 Нм 12 об/мин, , Эл.конечн. выкл., RDC, FRT,FTC,FTA</v>
      </c>
      <c r="C257" s="87" t="s">
        <v>231</v>
      </c>
      <c r="D257" s="86">
        <f>VLOOKUP(A257,'Весь прайс лист'!B:E,4,FALSE)</f>
        <v>23000</v>
      </c>
    </row>
    <row r="258" spans="1:4" ht="27.6" x14ac:dyDescent="0.3">
      <c r="A258" s="86" t="s">
        <v>1613</v>
      </c>
      <c r="B258" s="86" t="str">
        <f>VLOOKUP(A258,'Весь прайс лист'!B:C,2,FALSE)</f>
        <v>Внутривальный привод E STAR LT 55 Нм 17 об/мин, , Эл.конечн. выкл., RDC, FRT,FTC,FTA</v>
      </c>
      <c r="C258" s="87" t="s">
        <v>231</v>
      </c>
      <c r="D258" s="86">
        <f>VLOOKUP(A258,'Весь прайс лист'!B:E,4,FALSE)</f>
        <v>15000</v>
      </c>
    </row>
    <row r="259" spans="1:4" ht="27.6" x14ac:dyDescent="0.3">
      <c r="A259" s="86" t="s">
        <v>1615</v>
      </c>
      <c r="B259" s="86" t="str">
        <f>VLOOKUP(A259,'Весь прайс лист'!B:C,2,FALSE)</f>
        <v>Внутривальный привод E STAR LT 75 Нм 17 об/мин, , Эл.конечн. выкл., RDC, FRT,FTC,FTA</v>
      </c>
      <c r="C259" s="87" t="s">
        <v>231</v>
      </c>
      <c r="D259" s="86">
        <f>VLOOKUP(A259,'Весь прайс лист'!B:E,4,FALSE)</f>
        <v>20000</v>
      </c>
    </row>
    <row r="260" spans="1:4" ht="27.6" x14ac:dyDescent="0.3">
      <c r="A260" s="86" t="s">
        <v>1617</v>
      </c>
      <c r="B260" s="86" t="str">
        <f>VLOOKUP(A260,'Весь прайс лист'!B:C,2,FALSE)</f>
        <v>Внутривальный привод E Star MA 30 Нм 17 об/мин,  электр. конечн. выкл.,блок распознавания усилия, энкодер</v>
      </c>
      <c r="C260" s="87" t="s">
        <v>231</v>
      </c>
      <c r="D260" s="86">
        <f>VLOOKUP(A260,'Весь прайс лист'!B:E,4,FALSE)</f>
        <v>9500</v>
      </c>
    </row>
    <row r="261" spans="1:4" ht="27.6" x14ac:dyDescent="0.3">
      <c r="A261" s="86" t="s">
        <v>1619</v>
      </c>
      <c r="B261" s="86" t="str">
        <f>VLOOKUP(A261,'Весь прайс лист'!B:C,2,FALSE)</f>
        <v>Внутривальный привод E Star MA 40 Нм 12 об/мин,  электр. конечн. выкл.,блок распознавания усилия, энкодер</v>
      </c>
      <c r="C261" s="87" t="s">
        <v>231</v>
      </c>
      <c r="D261" s="86">
        <f>VLOOKUP(A261,'Весь прайс лист'!B:E,4,FALSE)</f>
        <v>10500</v>
      </c>
    </row>
    <row r="262" spans="1:4" ht="27.6" x14ac:dyDescent="0.3">
      <c r="A262" s="86" t="s">
        <v>1621</v>
      </c>
      <c r="B262" s="86" t="str">
        <f>VLOOKUP(A262,'Весь прайс лист'!B:C,2,FALSE)</f>
        <v>Внутривальный привод ERA STAR MT 10Nm 26 об/мин, , эл. конц., контроль натяжения и препятствия, L=451mm, IP44</v>
      </c>
      <c r="C262" s="87" t="s">
        <v>231</v>
      </c>
      <c r="D262" s="86">
        <f>VLOOKUP(A262,'Весь прайс лист'!B:E,4,FALSE)</f>
        <v>10000</v>
      </c>
    </row>
    <row r="263" spans="1:4" ht="27.6" x14ac:dyDescent="0.3">
      <c r="A263" s="86" t="s">
        <v>1623</v>
      </c>
      <c r="B263" s="86" t="str">
        <f>VLOOKUP(A263,'Весь прайс лист'!B:C,2,FALSE)</f>
        <v>Внутривальный привод E STAR MT 30 Нм 17 об/мин, , электр. конечн. выкл. RDC, FRT,FTC,FTA</v>
      </c>
      <c r="C263" s="87" t="s">
        <v>231</v>
      </c>
      <c r="D263" s="86">
        <f>VLOOKUP(A263,'Весь прайс лист'!B:E,4,FALSE)</f>
        <v>11500</v>
      </c>
    </row>
    <row r="264" spans="1:4" ht="27.6" x14ac:dyDescent="0.3">
      <c r="A264" s="86" t="s">
        <v>1625</v>
      </c>
      <c r="B264" s="86" t="str">
        <f>VLOOKUP(A264,'Весь прайс лист'!B:C,2,FALSE)</f>
        <v>Внутривальный привод E STAR MT 40 Нм 12 об/мин, , электр. конечн. выкл. RDC, FRT,FTC,FTA</v>
      </c>
      <c r="C264" s="87" t="s">
        <v>231</v>
      </c>
      <c r="D264" s="86">
        <f>VLOOKUP(A264,'Весь прайс лист'!B:E,4,FALSE)</f>
        <v>10500</v>
      </c>
    </row>
    <row r="265" spans="1:4" ht="41.4" x14ac:dyDescent="0.3">
      <c r="A265" s="86" t="s">
        <v>1627</v>
      </c>
      <c r="B265" s="86" t="str">
        <f>VLOOKUP(A265,'Весь прайс лист'!B:C,2,FALSE)</f>
        <v>Внутривальный привод ERA Star MT 4Nm 26 об/мин, , эл. конц., контроль натяжения и препятствия, L=4 Nm 26 об/мин, mm, IP44</v>
      </c>
      <c r="C265" s="87" t="s">
        <v>231</v>
      </c>
      <c r="D265" s="86">
        <f>VLOOKUP(A265,'Весь прайс лист'!B:E,4,FALSE)</f>
        <v>9000</v>
      </c>
    </row>
    <row r="266" spans="1:4" ht="27.6" x14ac:dyDescent="0.3">
      <c r="A266" s="86" t="s">
        <v>1629</v>
      </c>
      <c r="B266" s="86" t="str">
        <f>VLOOKUP(A266,'Весь прайс лист'!B:C,2,FALSE)</f>
        <v>Внутривальный привод E STAR MT 50 Нм 12 об/мин, , электр. конечн. выкл. RDC, FRT,FTC,FTA</v>
      </c>
      <c r="C266" s="87" t="s">
        <v>231</v>
      </c>
      <c r="D266" s="86">
        <f>VLOOKUP(A266,'Весь прайс лист'!B:E,4,FALSE)</f>
        <v>11500</v>
      </c>
    </row>
    <row r="267" spans="1:4" ht="27.6" x14ac:dyDescent="0.3">
      <c r="A267" s="86" t="s">
        <v>1631</v>
      </c>
      <c r="B267" s="86" t="str">
        <f>VLOOKUP(A267,'Весь прайс лист'!B:C,2,FALSE)</f>
        <v>Внутривальный привод E STAR ST 10 Нм 11 об/мин, , Эл.конечн. выкл., RDC, FRT,FTC,FTA</v>
      </c>
      <c r="C267" s="87" t="s">
        <v>231</v>
      </c>
      <c r="D267" s="86">
        <f>VLOOKUP(A267,'Весь прайс лист'!B:E,4,FALSE)</f>
        <v>12000</v>
      </c>
    </row>
    <row r="268" spans="1:4" ht="27.6" x14ac:dyDescent="0.3">
      <c r="A268" s="86" t="s">
        <v>1633</v>
      </c>
      <c r="B268" s="86" t="str">
        <f>VLOOKUP(A268,'Весь прайс лист'!B:C,2,FALSE)</f>
        <v>Внутривальный привод E STAR ST 3 Нм 24 об/мин, , Эл.конечн. выкл., RDC, FRT,FTC,FTA</v>
      </c>
      <c r="C268" s="87" t="s">
        <v>231</v>
      </c>
      <c r="D268" s="86">
        <f>VLOOKUP(A268,'Весь прайс лист'!B:E,4,FALSE)</f>
        <v>10500</v>
      </c>
    </row>
    <row r="269" spans="1:4" ht="27.6" x14ac:dyDescent="0.3">
      <c r="A269" s="86" t="s">
        <v>1635</v>
      </c>
      <c r="B269" s="86" t="str">
        <f>VLOOKUP(A269,'Весь прайс лист'!B:C,2,FALSE)</f>
        <v>Внутривальный привод E STAR ST 5 Нм 24 об/мин, , Эл.конечн. выкл., RDC, FRT,FTC,FTA</v>
      </c>
      <c r="C269" s="87" t="s">
        <v>231</v>
      </c>
      <c r="D269" s="86">
        <f>VLOOKUP(A269,'Весь прайс лист'!B:E,4,FALSE)</f>
        <v>11000</v>
      </c>
    </row>
    <row r="270" spans="1:4" ht="27.6" x14ac:dyDescent="0.3">
      <c r="A270" s="86" t="s">
        <v>1637</v>
      </c>
      <c r="B270" s="86" t="str">
        <f>VLOOKUP(A270,'Весь прайс лист'!B:C,2,FALSE)</f>
        <v>Внутривальный привод E STAR ST 6 Нм 11 об/мин, , Эл.конечн. выкл., RDC, FRT,FTC,FTA</v>
      </c>
      <c r="C270" s="87" t="s">
        <v>231</v>
      </c>
      <c r="D270" s="86">
        <f>VLOOKUP(A270,'Весь прайс лист'!B:E,4,FALSE)</f>
        <v>11500</v>
      </c>
    </row>
    <row r="271" spans="1:4" ht="27.6" x14ac:dyDescent="0.3">
      <c r="A271" s="86" t="s">
        <v>1639</v>
      </c>
      <c r="B271" s="86" t="str">
        <f>VLOOKUP(A271,'Весь прайс лист'!B:C,2,FALSE)</f>
        <v>Внутривальный привод E XL 120 Нм 12 об/мин,  мех. конечн. выкл.</v>
      </c>
      <c r="C271" s="87" t="s">
        <v>231</v>
      </c>
      <c r="D271" s="86">
        <f>VLOOKUP(A271,'Весь прайс лист'!B:E,4,FALSE)</f>
        <v>33000</v>
      </c>
    </row>
    <row r="272" spans="1:4" ht="27.6" x14ac:dyDescent="0.3">
      <c r="A272" s="86" t="s">
        <v>1641</v>
      </c>
      <c r="B272" s="86" t="str">
        <f>VLOOKUP(A272,'Весь прайс лист'!B:C,2,FALSE)</f>
        <v>Внутривальный привод E XL 230 Нм 12 об/мин,  мех. конечн. выкл.</v>
      </c>
      <c r="C272" s="87" t="s">
        <v>231</v>
      </c>
      <c r="D272" s="86">
        <f>VLOOKUP(A272,'Весь прайс лист'!B:E,4,FALSE)</f>
        <v>42000</v>
      </c>
    </row>
    <row r="273" spans="1:4" ht="27.6" x14ac:dyDescent="0.3">
      <c r="A273" s="86" t="s">
        <v>1643</v>
      </c>
      <c r="B273" s="86" t="str">
        <f>VLOOKUP(A273,'Весь прайс лист'!B:C,2,FALSE)</f>
        <v>Внутривальный привод E XL 300 Нм 12 об/мин,  мех. конечн. выкл.</v>
      </c>
      <c r="C273" s="87" t="s">
        <v>231</v>
      </c>
      <c r="D273" s="86">
        <f>VLOOKUP(A273,'Весь прайс лист'!B:E,4,FALSE)</f>
        <v>48000</v>
      </c>
    </row>
    <row r="274" spans="1:4" ht="27.6" x14ac:dyDescent="0.3">
      <c r="A274" s="86" t="s">
        <v>1645</v>
      </c>
      <c r="B274" s="86" t="str">
        <f>VLOOKUP(A274,'Весь прайс лист'!B:C,2,FALSE)</f>
        <v>Внутривальный привод E XLH 230 Нм 12 об/мин,  мех. конечн. выкл., с системой АРУ</v>
      </c>
      <c r="C274" s="87" t="s">
        <v>231</v>
      </c>
      <c r="D274" s="86">
        <f>VLOOKUP(A274,'Весь прайс лист'!B:E,4,FALSE)</f>
        <v>50000</v>
      </c>
    </row>
    <row r="275" spans="1:4" ht="27.6" x14ac:dyDescent="0.3">
      <c r="A275" s="86" t="s">
        <v>1647</v>
      </c>
      <c r="B275" s="86" t="str">
        <f>VLOOKUP(A275,'Весь прайс лист'!B:C,2,FALSE)</f>
        <v>Внутривальный привод E XLH 300 Нм 12 об/мин,  мех. конечн. выкл., с системой АРУ</v>
      </c>
      <c r="C275" s="87" t="s">
        <v>231</v>
      </c>
      <c r="D275" s="86">
        <f>VLOOKUP(A275,'Весь прайс лист'!B:E,4,FALSE)</f>
        <v>55000</v>
      </c>
    </row>
    <row r="276" spans="1:4" x14ac:dyDescent="0.3">
      <c r="A276" s="86" t="s">
        <v>705</v>
      </c>
      <c r="B276" s="86" t="str">
        <f>VLOOKUP(A276,'Весь прайс лист'!B:C,2,FALSE)</f>
        <v>Многофункциональный радиопульт на 99 каналов</v>
      </c>
      <c r="C276" s="87" t="s">
        <v>231</v>
      </c>
      <c r="D276" s="86">
        <f>VLOOKUP(A276,'Весь прайс лист'!B:E,4,FALSE)</f>
        <v>9900</v>
      </c>
    </row>
    <row r="277" spans="1:4" x14ac:dyDescent="0.3">
      <c r="A277" s="86" t="s">
        <v>1649</v>
      </c>
      <c r="B277" s="86" t="str">
        <f>VLOOKUP(A277,'Весь прайс лист'!B:C,2,FALSE)</f>
        <v>Электропривод с радиоуправлением + DCT до 50кг, шт</v>
      </c>
      <c r="C277" s="87" t="s">
        <v>231</v>
      </c>
      <c r="D277" s="86">
        <f>VLOOKUP(A277,'Весь прайс лист'!B:E,4,FALSE)</f>
        <v>9000</v>
      </c>
    </row>
    <row r="278" spans="1:4" ht="27.6" x14ac:dyDescent="0.3">
      <c r="A278" s="86" t="s">
        <v>1651</v>
      </c>
      <c r="B278" s="86" t="str">
        <f>VLOOKUP(A278,'Весь прайс лист'!B:C,2,FALSE)</f>
        <v>Корд с бегунками длина 1 метр. Комплект состоящий из 10 метров.</v>
      </c>
      <c r="C278" s="87" t="s">
        <v>231</v>
      </c>
      <c r="D278" s="86">
        <f>VLOOKUP(A278,'Весь прайс лист'!B:E,4,FALSE)</f>
        <v>13000</v>
      </c>
    </row>
    <row r="279" spans="1:4" ht="27.6" x14ac:dyDescent="0.3">
      <c r="A279" s="86" t="s">
        <v>707</v>
      </c>
      <c r="B279" s="86" t="str">
        <f>VLOOKUP(A279,'Весь прайс лист'!B:C,2,FALSE)</f>
        <v>Коммуникционный интерфейс связи между BTICINO BUS-NICE BUS</v>
      </c>
      <c r="C279" s="87" t="s">
        <v>231</v>
      </c>
      <c r="D279" s="86">
        <f>VLOOKUP(A279,'Весь прайс лист'!B:E,4,FALSE)</f>
        <v>9900</v>
      </c>
    </row>
    <row r="280" spans="1:4" ht="27.6" x14ac:dyDescent="0.3">
      <c r="A280" s="86" t="s">
        <v>1653</v>
      </c>
      <c r="B280" s="86" t="str">
        <f>VLOOKUP(A280,'Весь прайс лист'!B:C,2,FALSE)</f>
        <v>Настенный радиотаймер с ЖК- дисплеем. Контролирует до 6ти независимых групп автоматики</v>
      </c>
      <c r="C280" s="87" t="s">
        <v>231</v>
      </c>
      <c r="D280" s="86">
        <f>VLOOKUP(A280,'Весь прайс лист'!B:E,4,FALSE)</f>
        <v>9900</v>
      </c>
    </row>
    <row r="281" spans="1:4" x14ac:dyDescent="0.3">
      <c r="A281" s="86" t="s">
        <v>709</v>
      </c>
      <c r="B281" s="86" t="str">
        <f>VLOOKUP(A281,'Весь прайс лист'!B:C,2,FALSE)</f>
        <v>Пульт MiniWay MW1</v>
      </c>
      <c r="C281" s="87" t="s">
        <v>231</v>
      </c>
      <c r="D281" s="86">
        <f>VLOOKUP(A281,'Весь прайс лист'!B:E,4,FALSE)</f>
        <v>2000</v>
      </c>
    </row>
    <row r="282" spans="1:4" x14ac:dyDescent="0.3">
      <c r="A282" s="86" t="s">
        <v>711</v>
      </c>
      <c r="B282" s="86" t="str">
        <f>VLOOKUP(A282,'Весь прайс лист'!B:C,2,FALSE)</f>
        <v>Пульт MiniWay MW2</v>
      </c>
      <c r="C282" s="87" t="s">
        <v>231</v>
      </c>
      <c r="D282" s="86">
        <f>VLOOKUP(A282,'Весь прайс лист'!B:E,4,FALSE)</f>
        <v>2500</v>
      </c>
    </row>
    <row r="283" spans="1:4" x14ac:dyDescent="0.3">
      <c r="A283" s="86" t="s">
        <v>257</v>
      </c>
      <c r="B283" s="86" t="str">
        <f>VLOOKUP(A283,'Весь прайс лист'!B:C,2,FALSE)</f>
        <v>Пульт MiniWay MW3</v>
      </c>
      <c r="C283" s="87" t="s">
        <v>231</v>
      </c>
      <c r="D283" s="86">
        <f>VLOOKUP(A283,'Весь прайс лист'!B:E,4,FALSE)</f>
        <v>3000</v>
      </c>
    </row>
    <row r="284" spans="1:4" ht="27.6" x14ac:dyDescent="0.3">
      <c r="A284" s="86" t="s">
        <v>442</v>
      </c>
      <c r="B284" s="86" t="str">
        <f>VLOOKUP(A284,'Весь прайс лист'!B:C,2,FALSE)</f>
        <v>Радиодатчик  датчик солнце, питание от встроенных фотоэлементов, установка на фасад (IP44)</v>
      </c>
      <c r="C284" s="87" t="s">
        <v>231</v>
      </c>
      <c r="D284" s="86">
        <f>VLOOKUP(A284,'Весь прайс лист'!B:E,4,FALSE)</f>
        <v>9900</v>
      </c>
    </row>
    <row r="285" spans="1:4" ht="27.6" x14ac:dyDescent="0.3">
      <c r="A285" s="86" t="s">
        <v>443</v>
      </c>
      <c r="B285" s="86" t="str">
        <f>VLOOKUP(A285,'Весь прайс лист'!B:C,2,FALSE)</f>
        <v>Радиодатчик  датчик солнце/дождь, 230V, установка на фасад (IP44)</v>
      </c>
      <c r="C285" s="87" t="s">
        <v>231</v>
      </c>
      <c r="D285" s="86">
        <f>VLOOKUP(A285,'Весь прайс лист'!B:E,4,FALSE)</f>
        <v>10900</v>
      </c>
    </row>
    <row r="286" spans="1:4" ht="27.6" x14ac:dyDescent="0.3">
      <c r="A286" s="86" t="s">
        <v>715</v>
      </c>
      <c r="B286" s="86" t="str">
        <f>VLOOKUP(A286,'Весь прайс лист'!B:C,2,FALSE)</f>
        <v>Радиодатчик ветер, технология датчика амплитуды,  установка на планку маркизы, цвет белый (IP44)</v>
      </c>
      <c r="C286" s="87" t="s">
        <v>231</v>
      </c>
      <c r="D286" s="86">
        <f>VLOOKUP(A286,'Весь прайс лист'!B:E,4,FALSE)</f>
        <v>6500</v>
      </c>
    </row>
    <row r="287" spans="1:4" ht="27.6" x14ac:dyDescent="0.3">
      <c r="A287" s="86" t="s">
        <v>444</v>
      </c>
      <c r="B287" s="86" t="str">
        <f>VLOOKUP(A287,'Весь прайс лист'!B:C,2,FALSE)</f>
        <v>Радиодатчик  датчик ветер/солнце, питание от встроенных фотоэлементов, установка на фасад (IP44)</v>
      </c>
      <c r="C287" s="87" t="s">
        <v>231</v>
      </c>
      <c r="D287" s="86">
        <f>VLOOKUP(A287,'Весь прайс лист'!B:E,4,FALSE)</f>
        <v>9900</v>
      </c>
    </row>
    <row r="288" spans="1:4" ht="27.6" x14ac:dyDescent="0.3">
      <c r="A288" s="86" t="s">
        <v>445</v>
      </c>
      <c r="B288" s="86" t="str">
        <f>VLOOKUP(A288,'Весь прайс лист'!B:C,2,FALSE)</f>
        <v>Радиодатчик датчик ветер/солнце/дождь,  230V, установка на фасад (IP44)</v>
      </c>
      <c r="C288" s="87" t="s">
        <v>231</v>
      </c>
      <c r="D288" s="86">
        <f>VLOOKUP(A288,'Весь прайс лист'!B:E,4,FALSE)</f>
        <v>10900</v>
      </c>
    </row>
    <row r="289" spans="1:4" ht="27.6" x14ac:dyDescent="0.3">
      <c r="A289" s="86" t="s">
        <v>718</v>
      </c>
      <c r="B289" s="86" t="str">
        <f>VLOOKUP(A289,'Весь прайс лист'!B:C,2,FALSE)</f>
        <v>Прогромматор для управления и диагностике устройств с функцией TTBUS</v>
      </c>
      <c r="C289" s="87" t="s">
        <v>231</v>
      </c>
      <c r="D289" s="86">
        <f>VLOOKUP(A289,'Весь прайс лист'!B:E,4,FALSE)</f>
        <v>15000</v>
      </c>
    </row>
    <row r="290" spans="1:4" ht="55.2" x14ac:dyDescent="0.3">
      <c r="A290" s="86" t="s">
        <v>1656</v>
      </c>
      <c r="B290" s="86" t="str">
        <f>VLOOKUP(A290,'Весь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 и обратной связи</v>
      </c>
      <c r="C290" s="87" t="s">
        <v>231</v>
      </c>
      <c r="D290" s="86">
        <f>VLOOKUP(A290,'Весь прайс лист'!B:E,4,FALSE)</f>
        <v>3500</v>
      </c>
    </row>
    <row r="291" spans="1:4" ht="55.2" x14ac:dyDescent="0.3">
      <c r="A291" s="86" t="s">
        <v>1658</v>
      </c>
      <c r="B291" s="86" t="str">
        <f>VLOOKUP(A291,'Весь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 и обратной связи</v>
      </c>
      <c r="C291" s="87" t="s">
        <v>231</v>
      </c>
      <c r="D291" s="86">
        <f>VLOOKUP(A291,'Весь прайс лист'!B:E,4,FALSE)</f>
        <v>4500</v>
      </c>
    </row>
    <row r="292" spans="1:4" ht="55.2" x14ac:dyDescent="0.3">
      <c r="A292" s="86" t="s">
        <v>1660</v>
      </c>
      <c r="B292" s="86" t="str">
        <f>VLOOKUP(A292,'Весь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и обратной связи диммер</v>
      </c>
      <c r="C292" s="87" t="s">
        <v>231</v>
      </c>
      <c r="D292" s="86">
        <f>VLOOKUP(A292,'Весь прайс лист'!B:E,4,FALSE)</f>
        <v>5500</v>
      </c>
    </row>
    <row r="293" spans="1:4" ht="41.4" x14ac:dyDescent="0.3">
      <c r="A293" s="86" t="s">
        <v>720</v>
      </c>
      <c r="B293" s="86" t="str">
        <f>VLOOKUP(A293,'Весь прайс лист'!B:C,2,FALSE)</f>
        <v>Блок управления для систем освещения и полива (мощностью до 500Вт) со встроенным радиоприемником (IP55)</v>
      </c>
      <c r="C293" s="87" t="s">
        <v>231</v>
      </c>
      <c r="D293" s="86">
        <f>VLOOKUP(A293,'Весь прайс лист'!B:E,4,FALSE)</f>
        <v>5500</v>
      </c>
    </row>
    <row r="294" spans="1:4" ht="41.4" x14ac:dyDescent="0.3">
      <c r="A294" s="86" t="s">
        <v>722</v>
      </c>
      <c r="B294" s="86" t="str">
        <f>VLOOKUP(A294,'Весь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294" s="87" t="s">
        <v>231</v>
      </c>
      <c r="D294" s="86">
        <f>VLOOKUP(A294,'Весь прайс лист'!B:E,4,FALSE)</f>
        <v>6000</v>
      </c>
    </row>
    <row r="295" spans="1:4" ht="41.4" x14ac:dyDescent="0.3">
      <c r="A295" s="86" t="s">
        <v>724</v>
      </c>
      <c r="B295" s="86" t="str">
        <f>VLOOKUP(A295,'Весь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295" s="87" t="s">
        <v>231</v>
      </c>
      <c r="D295" s="86">
        <f>VLOOKUP(A295,'Весь прайс лист'!B:E,4,FALSE)</f>
        <v>7000</v>
      </c>
    </row>
    <row r="296" spans="1:4" ht="27.6" x14ac:dyDescent="0.3">
      <c r="A296" s="86" t="s">
        <v>725</v>
      </c>
      <c r="B296" s="86" t="str">
        <f>VLOOKUP(A296,'Весь прайс лист'!B:C,2,FALSE)</f>
        <v>Миниатюрный блок управления осветительными системами со встроенным передатчиков (IP20)</v>
      </c>
      <c r="C296" s="87" t="s">
        <v>231</v>
      </c>
      <c r="D296" s="86">
        <f>VLOOKUP(A296,'Весь прайс лист'!B:E,4,FALSE)</f>
        <v>8200</v>
      </c>
    </row>
    <row r="297" spans="1:4" ht="27.6" x14ac:dyDescent="0.3">
      <c r="A297" s="86" t="s">
        <v>260</v>
      </c>
      <c r="B297" s="86" t="str">
        <f>VLOOKUP(A297,'Весь прайс лист'!B:C,2,FALSE)</f>
        <v>Миниатюрный блок со встроенным радиоприемником для управления осветительными системами (IP20)</v>
      </c>
      <c r="C297" s="87" t="s">
        <v>231</v>
      </c>
      <c r="D297" s="86">
        <f>VLOOKUP(A297,'Весь прайс лист'!B:E,4,FALSE)</f>
        <v>6000</v>
      </c>
    </row>
    <row r="298" spans="1:4" ht="41.4" x14ac:dyDescent="0.3">
      <c r="A298" s="86" t="s">
        <v>259</v>
      </c>
      <c r="B298" s="86" t="str">
        <f>VLOOKUP(A298,'Весь прайс лист'!B:C,2,FALSE)</f>
        <v>Миниатюрный блок для управления двигателем 230В и мощностью до 500Вт со встроенным радиоприемником (IP20)</v>
      </c>
      <c r="C298" s="87" t="s">
        <v>231</v>
      </c>
      <c r="D298" s="86">
        <f>VLOOKUP(A298,'Весь прайс лист'!B:E,4,FALSE)</f>
        <v>4000</v>
      </c>
    </row>
    <row r="299" spans="1:4" ht="27.6" x14ac:dyDescent="0.3">
      <c r="A299" s="86" t="s">
        <v>1664</v>
      </c>
      <c r="B299" s="86" t="str">
        <f>VLOOKUP(A299,'Весь прайс лист'!B:C,2,FALSE)</f>
        <v>Миниатюрный блок управления одним или двуми двигателями по сухому контакту</v>
      </c>
      <c r="C299" s="87" t="s">
        <v>231</v>
      </c>
      <c r="D299" s="86">
        <f>VLOOKUP(A299,'Весь прайс лист'!B:E,4,FALSE)</f>
        <v>6000</v>
      </c>
    </row>
    <row r="300" spans="1:4" ht="27.6" x14ac:dyDescent="0.3">
      <c r="A300" s="86" t="s">
        <v>727</v>
      </c>
      <c r="B300" s="86" t="str">
        <f>VLOOKUP(A300,'Весь прайс лист'!B:C,2,FALSE)</f>
        <v>Блок управления одним приводом до 1000Вт., без рессивера, управление климатическими датчиками, (IP44)</v>
      </c>
      <c r="C300" s="87" t="s">
        <v>231</v>
      </c>
      <c r="D300" s="86">
        <f>VLOOKUP(A300,'Весь прайс лист'!B:E,4,FALSE)</f>
        <v>3500</v>
      </c>
    </row>
    <row r="301" spans="1:4" ht="41.4" x14ac:dyDescent="0.3">
      <c r="A301" s="86" t="s">
        <v>729</v>
      </c>
      <c r="B301" s="86" t="str">
        <f>VLOOKUP(A301,'Весь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301" s="87" t="s">
        <v>231</v>
      </c>
      <c r="D301" s="86">
        <f>VLOOKUP(A301,'Весь прайс лист'!B:E,4,FALSE)</f>
        <v>5500</v>
      </c>
    </row>
    <row r="302" spans="1:4" ht="41.4" x14ac:dyDescent="0.3">
      <c r="A302" s="86" t="s">
        <v>731</v>
      </c>
      <c r="B302" s="86" t="str">
        <f>VLOOKUP(A302,'Весь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302" s="87" t="s">
        <v>231</v>
      </c>
      <c r="D302" s="86">
        <f>VLOOKUP(A302,'Весь прайс лист'!B:E,4,FALSE)</f>
        <v>9000</v>
      </c>
    </row>
    <row r="303" spans="1:4" ht="27.6" x14ac:dyDescent="0.3">
      <c r="A303" s="86" t="s">
        <v>733</v>
      </c>
      <c r="B303" s="86" t="str">
        <f>VLOOKUP(A303,'Весь прайс лист'!B:C,2,FALSE)</f>
        <v>Блок управления с интерфейсом связи TTBUS-RS232, со встроенным рессивером, , (IP40)</v>
      </c>
      <c r="C303" s="87" t="s">
        <v>231</v>
      </c>
      <c r="D303" s="86">
        <f>VLOOKUP(A303,'Весь прайс лист'!B:E,4,FALSE)</f>
        <v>9000</v>
      </c>
    </row>
    <row r="304" spans="1:4" ht="27.6" x14ac:dyDescent="0.3">
      <c r="A304" s="86" t="s">
        <v>735</v>
      </c>
      <c r="B304" s="86" t="str">
        <f>VLOOKUP(A304,'Весь прайс лист'!B:C,2,FALSE)</f>
        <v>Блок управления(мощностью до 250Вт), со встроенным радиоприемгиком и поддержкой функции диммер,(IP20)</v>
      </c>
      <c r="C304" s="87" t="s">
        <v>231</v>
      </c>
      <c r="D304" s="86">
        <f>VLOOKUP(A304,'Весь прайс лист'!B:E,4,FALSE)</f>
        <v>8000</v>
      </c>
    </row>
    <row r="305" spans="1:4" ht="27.6" x14ac:dyDescent="0.3">
      <c r="A305" s="86" t="s">
        <v>737</v>
      </c>
      <c r="B305" s="86" t="str">
        <f>VLOOKUP(A305,'Весь прайс лист'!B:C,2,FALSE)</f>
        <v>Релейное управление 2-мя приводами с индивидуальным и групповым управлением</v>
      </c>
      <c r="C305" s="87" t="s">
        <v>231</v>
      </c>
      <c r="D305" s="86">
        <f>VLOOKUP(A305,'Весь прайс лист'!B:E,4,FALSE)</f>
        <v>3000</v>
      </c>
    </row>
    <row r="306" spans="1:4" ht="27.6" x14ac:dyDescent="0.3">
      <c r="A306" s="86" t="s">
        <v>1666</v>
      </c>
      <c r="B306" s="86" t="str">
        <f>VLOOKUP(A306,'Весь прайс лист'!B:C,2,FALSE)</f>
        <v>Прогромматор для управления и диагностике устройств с функцией TTBUS, для р.штор</v>
      </c>
      <c r="C306" s="87" t="s">
        <v>231</v>
      </c>
      <c r="D306" s="86">
        <f>VLOOKUP(A306,'Весь прайс лист'!B:E,4,FALSE)</f>
        <v>15000</v>
      </c>
    </row>
    <row r="307" spans="1:4" x14ac:dyDescent="0.3">
      <c r="A307" s="86" t="s">
        <v>446</v>
      </c>
      <c r="B307" s="86" t="str">
        <f>VLOOKUP(A307,'Весь прайс лист'!B:C,2,FALSE)</f>
        <v>Устройство программирования крайних положений  TTU</v>
      </c>
      <c r="C307" s="87" t="s">
        <v>231</v>
      </c>
      <c r="D307" s="86">
        <f>VLOOKUP(A307,'Весь прайс лист'!B:E,4,FALSE)</f>
        <v>1500</v>
      </c>
    </row>
    <row r="308" spans="1:4" ht="27.6" x14ac:dyDescent="0.3">
      <c r="A308" s="86" t="s">
        <v>740</v>
      </c>
      <c r="B308" s="86" t="str">
        <f>VLOOKUP(A308,'Весь прайс лист'!B:C,2,FALSE)</f>
        <v>Миниатюрный 4-х канальный передатчик для передачи сигнала с кнопочного выключателя в приемник БУ (IP20)</v>
      </c>
      <c r="C308" s="87" t="s">
        <v>231</v>
      </c>
      <c r="D308" s="86">
        <f>VLOOKUP(A308,'Весь прайс лист'!B:E,4,FALSE)</f>
        <v>6000</v>
      </c>
    </row>
    <row r="309" spans="1:4" ht="27.6" x14ac:dyDescent="0.3">
      <c r="A309" s="86" t="s">
        <v>448</v>
      </c>
      <c r="B309" s="86" t="str">
        <f>VLOOKUP(A309,'Весь прайс лист'!B:C,2,FALSE)</f>
        <v>Климатический датчик ветер, интерфейс TTBUS, настройка через программатер TTP, установка на фасад (IP44)</v>
      </c>
      <c r="C309" s="87" t="s">
        <v>231</v>
      </c>
      <c r="D309" s="86">
        <f>VLOOKUP(A309,'Весь прайс лист'!B:E,4,FALSE)</f>
        <v>3500</v>
      </c>
    </row>
    <row r="310" spans="1:4" ht="27.6" x14ac:dyDescent="0.3">
      <c r="A310" s="86" t="s">
        <v>743</v>
      </c>
      <c r="B310" s="86" t="str">
        <f>VLOOKUP(A310,'Весь прайс лист'!B:C,2,FALSE)</f>
        <v>Радиодатчик ветер/солнце, 230V, установка на фасад (IP44)</v>
      </c>
      <c r="C310" s="87" t="s">
        <v>231</v>
      </c>
      <c r="D310" s="86">
        <f>VLOOKUP(A310,'Весь прайс лист'!B:E,4,FALSE)</f>
        <v>6500</v>
      </c>
    </row>
    <row r="311" spans="1:4" ht="41.4" x14ac:dyDescent="0.3">
      <c r="A311" s="86" t="s">
        <v>745</v>
      </c>
      <c r="B311" s="86" t="str">
        <f>VLOOKUP(A311,'Весь прайс лист'!B:C,2,FALSE)</f>
        <v>Климатический датчик ветер/солнце, интерфейс TTBUS, настройка через программатер TTP, установка на фасад (IP44)</v>
      </c>
      <c r="C311" s="87" t="s">
        <v>231</v>
      </c>
      <c r="D311" s="86">
        <f>VLOOKUP(A311,'Весь прайс лист'!B:E,4,FALSE)</f>
        <v>4500</v>
      </c>
    </row>
    <row r="312" spans="1:4" ht="55.2" x14ac:dyDescent="0.3">
      <c r="A312" s="86" t="s">
        <v>1667</v>
      </c>
      <c r="B312" s="86" t="str">
        <f>VLOOKUP(A312,'Весь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 и обратной связи</v>
      </c>
      <c r="C312" s="87" t="s">
        <v>231</v>
      </c>
      <c r="D312" s="86">
        <f>VLOOKUP(A312,'Весь прайс лист'!B:E,4,FALSE)</f>
        <v>3500</v>
      </c>
    </row>
    <row r="313" spans="1:4" ht="55.2" x14ac:dyDescent="0.3">
      <c r="A313" s="86" t="s">
        <v>1669</v>
      </c>
      <c r="B313" s="86" t="str">
        <f>VLOOKUP(A313,'Весь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 и обратной связи</v>
      </c>
      <c r="C313" s="87" t="s">
        <v>231</v>
      </c>
      <c r="D313" s="86">
        <f>VLOOKUP(A313,'Весь прайс лист'!B:E,4,FALSE)</f>
        <v>4500</v>
      </c>
    </row>
    <row r="314" spans="1:4" ht="27.6" x14ac:dyDescent="0.3">
      <c r="A314" s="86" t="s">
        <v>254</v>
      </c>
      <c r="B314" s="86" t="str">
        <f>VLOOKUP(A314,'Весь прайс лист'!B:C,2,FALSE)</f>
        <v>Корпус Ondo, универсальный эргономичный корпус белого цвета</v>
      </c>
      <c r="C314" s="87" t="s">
        <v>231</v>
      </c>
      <c r="D314" s="86">
        <f>VLOOKUP(A314,'Весь прайс лист'!B:E,4,FALSE)</f>
        <v>500</v>
      </c>
    </row>
    <row r="315" spans="1:4" ht="41.4" x14ac:dyDescent="0.3">
      <c r="A315" s="86" t="s">
        <v>251</v>
      </c>
      <c r="B315" s="86" t="str">
        <f>VLOOKUP(A315,'Весь прайс лист'!B:C,2,FALSE)</f>
        <v>Модуль для управления 1 устройством в пошаговом режиме с подачей команд Открыть-Стоп-Закрыть в одиночном или групповом режиме</v>
      </c>
      <c r="C315" s="87" t="s">
        <v>231</v>
      </c>
      <c r="D315" s="86">
        <f>VLOOKUP(A315,'Весь прайс лист'!B:E,4,FALSE)</f>
        <v>3000</v>
      </c>
    </row>
    <row r="316" spans="1:4" ht="41.4" x14ac:dyDescent="0.3">
      <c r="A316" s="86" t="s">
        <v>747</v>
      </c>
      <c r="B316" s="86" t="str">
        <f>VLOOKUP(A316,'Весь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316" s="87" t="s">
        <v>231</v>
      </c>
      <c r="D316" s="86">
        <f>VLOOKUP(A316,'Весь прайс лист'!B:E,4,FALSE)</f>
        <v>3500</v>
      </c>
    </row>
    <row r="317" spans="1:4" ht="41.4" x14ac:dyDescent="0.3">
      <c r="A317" s="86" t="s">
        <v>749</v>
      </c>
      <c r="B317" s="86" t="str">
        <f>VLOOKUP(A317,'Весь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317" s="87" t="s">
        <v>231</v>
      </c>
      <c r="D317" s="86">
        <f>VLOOKUP(A317,'Весь прайс лист'!B:E,4,FALSE)</f>
        <v>4000</v>
      </c>
    </row>
    <row r="318" spans="1:4" ht="41.4" x14ac:dyDescent="0.3">
      <c r="A318" s="86" t="s">
        <v>252</v>
      </c>
      <c r="B318" s="86" t="str">
        <f>VLOOKUP(A318,'Весь прайс лист'!B:C,2,FALSE)</f>
        <v>Модуль для управления 6 устройствами в пошаговом режиме с подачей команд Открыть-Стоп-Закрыть в одиночном или групповом режиме</v>
      </c>
      <c r="C318" s="87" t="s">
        <v>231</v>
      </c>
      <c r="D318" s="86">
        <f>VLOOKUP(A318,'Весь прайс лист'!B:E,4,FALSE)</f>
        <v>4500</v>
      </c>
    </row>
    <row r="319" spans="1:4" ht="55.2" x14ac:dyDescent="0.3">
      <c r="A319" s="86" t="s">
        <v>253</v>
      </c>
      <c r="B319" s="86" t="str">
        <f>VLOOKUP(A319,'Весь прайс лист'!B:C,2,FALSE)</f>
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319" s="87" t="s">
        <v>231</v>
      </c>
      <c r="D319" s="86">
        <f>VLOOKUP(A319,'Весь прайс лист'!B:E,4,FALSE)</f>
        <v>6500</v>
      </c>
    </row>
    <row r="320" spans="1:4" ht="27.6" x14ac:dyDescent="0.3">
      <c r="A320" s="86" t="s">
        <v>751</v>
      </c>
      <c r="B320" s="86" t="str">
        <f>VLOOKUP(A320,'Весь прайс лист'!B:C,2,FALSE)</f>
        <v>Pадиодатчик солнце,  установка на стекло внутри помещения, батарейка 3 В тип CR 2032 (IP40)</v>
      </c>
      <c r="C320" s="87" t="s">
        <v>231</v>
      </c>
      <c r="D320" s="86">
        <f>VLOOKUP(A320,'Весь прайс лист'!B:E,4,FALSE)</f>
        <v>9900</v>
      </c>
    </row>
    <row r="321" spans="1:4" ht="27.6" x14ac:dyDescent="0.3">
      <c r="A321" s="86" t="s">
        <v>753</v>
      </c>
      <c r="B321" s="86" t="str">
        <f>VLOOKUP(A321,'Весь прайс лист'!B:C,2,FALSE)</f>
        <v>Pадиодатчик солнце-температура,  установка на стекло внутри помещения, батарейка 3 В тип CR 2033 (IP40)</v>
      </c>
      <c r="C321" s="87" t="s">
        <v>231</v>
      </c>
      <c r="D321" s="86">
        <f>VLOOKUP(A321,'Весь прайс лист'!B:E,4,FALSE)</f>
        <v>10900</v>
      </c>
    </row>
    <row r="322" spans="1:4" x14ac:dyDescent="0.3">
      <c r="A322" s="86" t="s">
        <v>755</v>
      </c>
      <c r="B322" s="86" t="str">
        <f>VLOOKUP(A322,'Весь прайс лист'!B:C,2,FALSE)</f>
        <v>Корпус Opla, квадратный настенный черный</v>
      </c>
      <c r="C322" s="87" t="s">
        <v>231</v>
      </c>
      <c r="D322" s="86">
        <f>VLOOKUP(A322,'Весь прайс лист'!B:E,4,FALSE)</f>
        <v>500</v>
      </c>
    </row>
    <row r="323" spans="1:4" ht="27.6" x14ac:dyDescent="0.3">
      <c r="A323" s="86" t="s">
        <v>757</v>
      </c>
      <c r="B323" s="86" t="str">
        <f>VLOOKUP(A323,'Весь прайс лист'!B:C,2,FALSE)</f>
        <v>Корпус Opla, квадратный настенный прозрачный нейтральный</v>
      </c>
      <c r="C323" s="87" t="s">
        <v>231</v>
      </c>
      <c r="D323" s="86">
        <f>VLOOKUP(A323,'Весь прайс лист'!B:E,4,FALSE)</f>
        <v>500</v>
      </c>
    </row>
    <row r="324" spans="1:4" x14ac:dyDescent="0.3">
      <c r="A324" s="86" t="s">
        <v>256</v>
      </c>
      <c r="B324" s="86" t="str">
        <f>VLOOKUP(A324,'Весь прайс лист'!B:C,2,FALSE)</f>
        <v>Корпус Opla, квадратный настенный белый</v>
      </c>
      <c r="C324" s="87" t="s">
        <v>231</v>
      </c>
      <c r="D324" s="86">
        <f>VLOOKUP(A324,'Весь прайс лист'!B:E,4,FALSE)</f>
        <v>500</v>
      </c>
    </row>
    <row r="325" spans="1:4" x14ac:dyDescent="0.3">
      <c r="A325" s="86" t="s">
        <v>255</v>
      </c>
      <c r="B325" s="86" t="str">
        <f>VLOOKUP(A325,'Весь прайс лист'!B:C,2,FALSE)</f>
        <v>Магнитное крепление для корпуса WWW</v>
      </c>
      <c r="C325" s="87" t="s">
        <v>231</v>
      </c>
      <c r="D325" s="86">
        <f>VLOOKUP(A325,'Весь прайс лист'!B:E,4,FALSE)</f>
        <v>400</v>
      </c>
    </row>
  </sheetData>
  <autoFilter ref="A1:D59" xr:uid="{00000000-0009-0000-0000-000008000000}">
    <sortState xmlns:xlrd2="http://schemas.microsoft.com/office/spreadsheetml/2017/richdata2" ref="A2:D60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E759"/>
  <sheetViews>
    <sheetView topLeftCell="A95" workbookViewId="0">
      <selection activeCell="E107" sqref="E107"/>
    </sheetView>
  </sheetViews>
  <sheetFormatPr defaultColWidth="8.88671875" defaultRowHeight="14.4" x14ac:dyDescent="0.3"/>
  <cols>
    <col min="1" max="1" width="11.109375" style="7" customWidth="1"/>
    <col min="2" max="2" width="18.88671875" style="99" customWidth="1"/>
    <col min="3" max="3" width="50.6640625" style="226" customWidth="1"/>
    <col min="4" max="4" width="7.6640625" style="100" customWidth="1"/>
    <col min="5" max="5" width="15" style="101" customWidth="1"/>
    <col min="6" max="6" width="8.88671875" style="7" customWidth="1"/>
    <col min="7" max="7" width="10.6640625" style="7" bestFit="1" customWidth="1"/>
    <col min="8" max="8" width="11" style="7" customWidth="1"/>
    <col min="9" max="16384" width="8.88671875" style="7"/>
  </cols>
  <sheetData>
    <row r="1" spans="2:5" ht="27.6" x14ac:dyDescent="0.3">
      <c r="B1" s="77" t="s">
        <v>556</v>
      </c>
      <c r="C1" s="78" t="s">
        <v>0</v>
      </c>
      <c r="D1" s="79" t="s">
        <v>1</v>
      </c>
      <c r="E1" s="80" t="s">
        <v>557</v>
      </c>
    </row>
    <row r="2" spans="2:5" ht="21" x14ac:dyDescent="0.3">
      <c r="B2" s="81" t="s">
        <v>2</v>
      </c>
      <c r="C2" s="217"/>
      <c r="D2" s="82"/>
      <c r="E2" s="83"/>
    </row>
    <row r="3" spans="2:5" ht="15.6" x14ac:dyDescent="0.3">
      <c r="B3" s="84" t="s">
        <v>305</v>
      </c>
      <c r="C3" s="218"/>
      <c r="D3" s="85"/>
      <c r="E3" s="85"/>
    </row>
    <row r="4" spans="2:5" ht="27.6" x14ac:dyDescent="0.3">
      <c r="B4" s="86" t="s">
        <v>36</v>
      </c>
      <c r="C4" s="212" t="s">
        <v>978</v>
      </c>
      <c r="D4" s="87" t="s">
        <v>3</v>
      </c>
      <c r="E4" s="88">
        <v>11900</v>
      </c>
    </row>
    <row r="5" spans="2:5" ht="41.4" x14ac:dyDescent="0.3">
      <c r="B5" s="86" t="s">
        <v>554</v>
      </c>
      <c r="C5" s="212" t="s">
        <v>979</v>
      </c>
      <c r="D5" s="87" t="s">
        <v>3</v>
      </c>
      <c r="E5" s="88">
        <v>13900</v>
      </c>
    </row>
    <row r="6" spans="2:5" ht="55.2" x14ac:dyDescent="0.3">
      <c r="B6" s="86" t="s">
        <v>894</v>
      </c>
      <c r="C6" s="212" t="s">
        <v>961</v>
      </c>
      <c r="D6" s="87" t="s">
        <v>3</v>
      </c>
      <c r="E6" s="88">
        <v>18900</v>
      </c>
    </row>
    <row r="7" spans="2:5" ht="55.2" x14ac:dyDescent="0.3">
      <c r="B7" s="86" t="s">
        <v>895</v>
      </c>
      <c r="C7" s="212" t="s">
        <v>962</v>
      </c>
      <c r="D7" s="87" t="s">
        <v>3</v>
      </c>
      <c r="E7" s="88">
        <v>16900</v>
      </c>
    </row>
    <row r="8" spans="2:5" ht="55.2" x14ac:dyDescent="0.3">
      <c r="B8" s="86" t="s">
        <v>902</v>
      </c>
      <c r="C8" s="212" t="s">
        <v>960</v>
      </c>
      <c r="D8" s="87" t="s">
        <v>3</v>
      </c>
      <c r="E8" s="88">
        <v>28900</v>
      </c>
    </row>
    <row r="9" spans="2:5" x14ac:dyDescent="0.3">
      <c r="B9" s="86" t="s">
        <v>272</v>
      </c>
      <c r="C9" s="212" t="s">
        <v>306</v>
      </c>
      <c r="D9" s="87" t="s">
        <v>231</v>
      </c>
      <c r="E9" s="88">
        <v>20450</v>
      </c>
    </row>
    <row r="10" spans="2:5" x14ac:dyDescent="0.3">
      <c r="B10" s="86" t="s">
        <v>273</v>
      </c>
      <c r="C10" s="212" t="s">
        <v>307</v>
      </c>
      <c r="D10" s="87" t="s">
        <v>231</v>
      </c>
      <c r="E10" s="88">
        <v>35400</v>
      </c>
    </row>
    <row r="11" spans="2:5" x14ac:dyDescent="0.3">
      <c r="B11" s="86" t="s">
        <v>279</v>
      </c>
      <c r="C11" s="212" t="s">
        <v>308</v>
      </c>
      <c r="D11" s="87" t="s">
        <v>231</v>
      </c>
      <c r="E11" s="88">
        <v>29450</v>
      </c>
    </row>
    <row r="12" spans="2:5" x14ac:dyDescent="0.3">
      <c r="B12" s="86" t="s">
        <v>278</v>
      </c>
      <c r="C12" s="212" t="s">
        <v>309</v>
      </c>
      <c r="D12" s="87" t="s">
        <v>231</v>
      </c>
      <c r="E12" s="88">
        <v>30600</v>
      </c>
    </row>
    <row r="13" spans="2:5" x14ac:dyDescent="0.3">
      <c r="B13" s="86" t="s">
        <v>274</v>
      </c>
      <c r="C13" s="212" t="s">
        <v>310</v>
      </c>
      <c r="D13" s="87" t="s">
        <v>231</v>
      </c>
      <c r="E13" s="88">
        <v>31700</v>
      </c>
    </row>
    <row r="14" spans="2:5" ht="41.4" x14ac:dyDescent="0.3">
      <c r="B14" s="86" t="s">
        <v>917</v>
      </c>
      <c r="C14" s="212" t="s">
        <v>1029</v>
      </c>
      <c r="D14" s="87" t="s">
        <v>3</v>
      </c>
      <c r="E14" s="88">
        <v>38900</v>
      </c>
    </row>
    <row r="15" spans="2:5" ht="27.6" x14ac:dyDescent="0.3">
      <c r="B15" s="86" t="s">
        <v>1681</v>
      </c>
      <c r="C15" s="212" t="s">
        <v>1684</v>
      </c>
      <c r="D15" s="87" t="s">
        <v>3</v>
      </c>
      <c r="E15" s="88">
        <v>44900</v>
      </c>
    </row>
    <row r="16" spans="2:5" ht="27.6" x14ac:dyDescent="0.3">
      <c r="B16" s="86" t="s">
        <v>1682</v>
      </c>
      <c r="C16" s="212" t="s">
        <v>1685</v>
      </c>
      <c r="D16" s="87" t="s">
        <v>3</v>
      </c>
      <c r="E16" s="88">
        <v>46900</v>
      </c>
    </row>
    <row r="17" spans="2:5" ht="27.6" x14ac:dyDescent="0.3">
      <c r="B17" s="86" t="s">
        <v>1683</v>
      </c>
      <c r="C17" s="212" t="s">
        <v>1686</v>
      </c>
      <c r="D17" s="87" t="s">
        <v>3</v>
      </c>
      <c r="E17" s="88">
        <v>48900</v>
      </c>
    </row>
    <row r="18" spans="2:5" ht="41.4" x14ac:dyDescent="0.3">
      <c r="B18" s="86" t="s">
        <v>865</v>
      </c>
      <c r="C18" s="212" t="s">
        <v>1089</v>
      </c>
      <c r="D18" s="87" t="s">
        <v>231</v>
      </c>
      <c r="E18" s="88">
        <v>43500</v>
      </c>
    </row>
    <row r="19" spans="2:5" ht="41.4" x14ac:dyDescent="0.3">
      <c r="B19" s="86" t="s">
        <v>868</v>
      </c>
      <c r="C19" s="212" t="s">
        <v>1090</v>
      </c>
      <c r="D19" s="87" t="s">
        <v>231</v>
      </c>
      <c r="E19" s="88">
        <v>40750</v>
      </c>
    </row>
    <row r="20" spans="2:5" ht="41.4" x14ac:dyDescent="0.3">
      <c r="B20" s="86" t="s">
        <v>987</v>
      </c>
      <c r="C20" s="212" t="s">
        <v>1091</v>
      </c>
      <c r="D20" s="87" t="s">
        <v>231</v>
      </c>
      <c r="E20" s="88">
        <v>41950</v>
      </c>
    </row>
    <row r="21" spans="2:5" ht="41.4" x14ac:dyDescent="0.3">
      <c r="B21" s="86" t="s">
        <v>869</v>
      </c>
      <c r="C21" s="212" t="s">
        <v>1092</v>
      </c>
      <c r="D21" s="87" t="s">
        <v>231</v>
      </c>
      <c r="E21" s="88">
        <v>42150</v>
      </c>
    </row>
    <row r="22" spans="2:5" ht="41.4" x14ac:dyDescent="0.3">
      <c r="B22" s="86" t="s">
        <v>886</v>
      </c>
      <c r="C22" s="212" t="s">
        <v>1093</v>
      </c>
      <c r="D22" s="87" t="s">
        <v>231</v>
      </c>
      <c r="E22" s="88">
        <v>42950</v>
      </c>
    </row>
    <row r="23" spans="2:5" ht="41.4" x14ac:dyDescent="0.3">
      <c r="B23" s="86" t="s">
        <v>871</v>
      </c>
      <c r="C23" s="212" t="s">
        <v>1094</v>
      </c>
      <c r="D23" s="87" t="s">
        <v>231</v>
      </c>
      <c r="E23" s="88">
        <v>46550</v>
      </c>
    </row>
    <row r="24" spans="2:5" ht="27.6" x14ac:dyDescent="0.3">
      <c r="B24" s="86" t="s">
        <v>867</v>
      </c>
      <c r="C24" s="212" t="s">
        <v>922</v>
      </c>
      <c r="D24" s="87" t="s">
        <v>231</v>
      </c>
      <c r="E24" s="88">
        <v>13000</v>
      </c>
    </row>
    <row r="25" spans="2:5" ht="27.6" x14ac:dyDescent="0.3">
      <c r="B25" s="86" t="s">
        <v>870</v>
      </c>
      <c r="C25" s="212" t="s">
        <v>923</v>
      </c>
      <c r="D25" s="87" t="s">
        <v>231</v>
      </c>
      <c r="E25" s="88">
        <v>12850</v>
      </c>
    </row>
    <row r="26" spans="2:5" ht="27.6" x14ac:dyDescent="0.3">
      <c r="B26" s="86" t="s">
        <v>873</v>
      </c>
      <c r="C26" s="212" t="s">
        <v>924</v>
      </c>
      <c r="D26" s="87" t="s">
        <v>231</v>
      </c>
      <c r="E26" s="88">
        <v>22250</v>
      </c>
    </row>
    <row r="27" spans="2:5" ht="27.6" x14ac:dyDescent="0.3">
      <c r="B27" s="86" t="s">
        <v>874</v>
      </c>
      <c r="C27" s="212" t="s">
        <v>925</v>
      </c>
      <c r="D27" s="87" t="s">
        <v>231</v>
      </c>
      <c r="E27" s="88">
        <v>21550</v>
      </c>
    </row>
    <row r="28" spans="2:5" ht="55.2" x14ac:dyDescent="0.3">
      <c r="B28" s="86" t="s">
        <v>854</v>
      </c>
      <c r="C28" s="212" t="s">
        <v>1122</v>
      </c>
      <c r="D28" s="87" t="s">
        <v>3</v>
      </c>
      <c r="E28" s="88">
        <v>49900</v>
      </c>
    </row>
    <row r="29" spans="2:5" ht="55.2" x14ac:dyDescent="0.3">
      <c r="B29" s="86" t="s">
        <v>855</v>
      </c>
      <c r="C29" s="212" t="s">
        <v>1123</v>
      </c>
      <c r="D29" s="87" t="s">
        <v>3</v>
      </c>
      <c r="E29" s="88">
        <v>52900</v>
      </c>
    </row>
    <row r="30" spans="2:5" ht="55.2" x14ac:dyDescent="0.3">
      <c r="B30" s="86" t="s">
        <v>856</v>
      </c>
      <c r="C30" s="212" t="s">
        <v>1124</v>
      </c>
      <c r="D30" s="87" t="s">
        <v>3</v>
      </c>
      <c r="E30" s="88">
        <v>55900</v>
      </c>
    </row>
    <row r="31" spans="2:5" ht="69" x14ac:dyDescent="0.3">
      <c r="B31" s="86" t="s">
        <v>857</v>
      </c>
      <c r="C31" s="212" t="s">
        <v>1125</v>
      </c>
      <c r="D31" s="87" t="s">
        <v>3</v>
      </c>
      <c r="E31" s="88">
        <v>58900</v>
      </c>
    </row>
    <row r="32" spans="2:5" ht="69" x14ac:dyDescent="0.3">
      <c r="B32" s="86" t="s">
        <v>858</v>
      </c>
      <c r="C32" s="212" t="s">
        <v>1126</v>
      </c>
      <c r="D32" s="87" t="s">
        <v>3</v>
      </c>
      <c r="E32" s="88">
        <v>61900</v>
      </c>
    </row>
    <row r="33" spans="2:5" ht="55.2" x14ac:dyDescent="0.3">
      <c r="B33" s="86" t="s">
        <v>859</v>
      </c>
      <c r="C33" s="212" t="s">
        <v>1127</v>
      </c>
      <c r="D33" s="87" t="s">
        <v>3</v>
      </c>
      <c r="E33" s="88">
        <v>59900</v>
      </c>
    </row>
    <row r="34" spans="2:5" ht="69" x14ac:dyDescent="0.3">
      <c r="B34" s="86" t="s">
        <v>860</v>
      </c>
      <c r="C34" s="212" t="s">
        <v>1128</v>
      </c>
      <c r="D34" s="87" t="s">
        <v>3</v>
      </c>
      <c r="E34" s="88">
        <v>62900</v>
      </c>
    </row>
    <row r="35" spans="2:5" ht="55.2" x14ac:dyDescent="0.3">
      <c r="B35" s="86" t="s">
        <v>861</v>
      </c>
      <c r="C35" s="212" t="s">
        <v>1129</v>
      </c>
      <c r="D35" s="87" t="s">
        <v>3</v>
      </c>
      <c r="E35" s="88">
        <v>65900</v>
      </c>
    </row>
    <row r="36" spans="2:5" ht="55.2" x14ac:dyDescent="0.3">
      <c r="B36" s="86" t="s">
        <v>862</v>
      </c>
      <c r="C36" s="212" t="s">
        <v>1130</v>
      </c>
      <c r="D36" s="87" t="s">
        <v>3</v>
      </c>
      <c r="E36" s="88">
        <v>68900</v>
      </c>
    </row>
    <row r="37" spans="2:5" ht="55.2" x14ac:dyDescent="0.3">
      <c r="B37" s="86" t="s">
        <v>863</v>
      </c>
      <c r="C37" s="212" t="s">
        <v>1131</v>
      </c>
      <c r="D37" s="87" t="s">
        <v>3</v>
      </c>
      <c r="E37" s="88">
        <v>71900</v>
      </c>
    </row>
    <row r="38" spans="2:5" ht="15.6" x14ac:dyDescent="0.3">
      <c r="B38" s="84" t="s">
        <v>290</v>
      </c>
      <c r="C38" s="219"/>
      <c r="D38" s="89"/>
      <c r="E38" s="90"/>
    </row>
    <row r="39" spans="2:5" x14ac:dyDescent="0.3">
      <c r="B39" s="86" t="s">
        <v>280</v>
      </c>
      <c r="C39" s="212" t="s">
        <v>291</v>
      </c>
      <c r="D39" s="87" t="s">
        <v>231</v>
      </c>
      <c r="E39" s="88">
        <v>3500</v>
      </c>
    </row>
    <row r="40" spans="2:5" x14ac:dyDescent="0.3">
      <c r="B40" s="86" t="s">
        <v>281</v>
      </c>
      <c r="C40" s="212" t="s">
        <v>292</v>
      </c>
      <c r="D40" s="87" t="s">
        <v>231</v>
      </c>
      <c r="E40" s="88">
        <v>250</v>
      </c>
    </row>
    <row r="41" spans="2:5" x14ac:dyDescent="0.3">
      <c r="B41" s="86" t="s">
        <v>282</v>
      </c>
      <c r="C41" s="212" t="s">
        <v>293</v>
      </c>
      <c r="D41" s="87" t="s">
        <v>231</v>
      </c>
      <c r="E41" s="88">
        <v>1250</v>
      </c>
    </row>
    <row r="42" spans="2:5" x14ac:dyDescent="0.3">
      <c r="B42" s="86" t="s">
        <v>283</v>
      </c>
      <c r="C42" s="212" t="s">
        <v>294</v>
      </c>
      <c r="D42" s="87" t="s">
        <v>231</v>
      </c>
      <c r="E42" s="88">
        <v>6050</v>
      </c>
    </row>
    <row r="43" spans="2:5" x14ac:dyDescent="0.3">
      <c r="B43" s="86" t="s">
        <v>284</v>
      </c>
      <c r="C43" s="212" t="s">
        <v>295</v>
      </c>
      <c r="D43" s="87" t="s">
        <v>231</v>
      </c>
      <c r="E43" s="88">
        <v>9550</v>
      </c>
    </row>
    <row r="44" spans="2:5" x14ac:dyDescent="0.3">
      <c r="B44" s="86" t="s">
        <v>285</v>
      </c>
      <c r="C44" s="212" t="s">
        <v>296</v>
      </c>
      <c r="D44" s="87" t="s">
        <v>231</v>
      </c>
      <c r="E44" s="88">
        <v>3700</v>
      </c>
    </row>
    <row r="45" spans="2:5" x14ac:dyDescent="0.3">
      <c r="B45" s="86" t="s">
        <v>286</v>
      </c>
      <c r="C45" s="212" t="s">
        <v>297</v>
      </c>
      <c r="D45" s="87" t="s">
        <v>231</v>
      </c>
      <c r="E45" s="88">
        <v>2300</v>
      </c>
    </row>
    <row r="46" spans="2:5" x14ac:dyDescent="0.3">
      <c r="B46" s="86" t="s">
        <v>287</v>
      </c>
      <c r="C46" s="212" t="s">
        <v>298</v>
      </c>
      <c r="D46" s="87" t="s">
        <v>231</v>
      </c>
      <c r="E46" s="88">
        <v>3150</v>
      </c>
    </row>
    <row r="47" spans="2:5" x14ac:dyDescent="0.3">
      <c r="B47" s="86" t="s">
        <v>288</v>
      </c>
      <c r="C47" s="212" t="s">
        <v>299</v>
      </c>
      <c r="D47" s="87" t="s">
        <v>231</v>
      </c>
      <c r="E47" s="88">
        <v>5100</v>
      </c>
    </row>
    <row r="48" spans="2:5" x14ac:dyDescent="0.3">
      <c r="B48" s="86" t="s">
        <v>264</v>
      </c>
      <c r="C48" s="212" t="s">
        <v>300</v>
      </c>
      <c r="D48" s="87" t="s">
        <v>231</v>
      </c>
      <c r="E48" s="88">
        <v>1650</v>
      </c>
    </row>
    <row r="49" spans="2:5" x14ac:dyDescent="0.3">
      <c r="B49" s="86" t="s">
        <v>265</v>
      </c>
      <c r="C49" s="212" t="s">
        <v>301</v>
      </c>
      <c r="D49" s="87" t="s">
        <v>231</v>
      </c>
      <c r="E49" s="88">
        <v>2950</v>
      </c>
    </row>
    <row r="50" spans="2:5" x14ac:dyDescent="0.3">
      <c r="B50" s="86" t="s">
        <v>268</v>
      </c>
      <c r="C50" s="212" t="s">
        <v>302</v>
      </c>
      <c r="D50" s="87" t="s">
        <v>231</v>
      </c>
      <c r="E50" s="88">
        <v>9050</v>
      </c>
    </row>
    <row r="51" spans="2:5" x14ac:dyDescent="0.3">
      <c r="B51" s="86" t="s">
        <v>271</v>
      </c>
      <c r="C51" s="212" t="s">
        <v>303</v>
      </c>
      <c r="D51" s="87" t="s">
        <v>231</v>
      </c>
      <c r="E51" s="88">
        <v>10700</v>
      </c>
    </row>
    <row r="52" spans="2:5" x14ac:dyDescent="0.3">
      <c r="B52" s="91" t="s">
        <v>269</v>
      </c>
      <c r="C52" s="220" t="s">
        <v>304</v>
      </c>
      <c r="D52" s="92" t="s">
        <v>231</v>
      </c>
      <c r="E52" s="93">
        <v>1600</v>
      </c>
    </row>
    <row r="53" spans="2:5" ht="27.6" x14ac:dyDescent="0.3">
      <c r="B53" s="450" t="s">
        <v>896</v>
      </c>
      <c r="C53" s="220" t="s">
        <v>926</v>
      </c>
      <c r="D53" s="92" t="s">
        <v>231</v>
      </c>
      <c r="E53" s="93">
        <v>7000</v>
      </c>
    </row>
    <row r="54" spans="2:5" ht="27.6" x14ac:dyDescent="0.3">
      <c r="B54" s="450" t="s">
        <v>897</v>
      </c>
      <c r="C54" s="220" t="s">
        <v>898</v>
      </c>
      <c r="D54" s="92" t="s">
        <v>231</v>
      </c>
      <c r="E54" s="93">
        <v>5100</v>
      </c>
    </row>
    <row r="55" spans="2:5" ht="41.4" x14ac:dyDescent="0.3">
      <c r="B55" s="450" t="s">
        <v>899</v>
      </c>
      <c r="C55" s="220" t="s">
        <v>927</v>
      </c>
      <c r="D55" s="92" t="s">
        <v>231</v>
      </c>
      <c r="E55" s="93">
        <v>2700</v>
      </c>
    </row>
    <row r="56" spans="2:5" x14ac:dyDescent="0.3">
      <c r="B56" s="450" t="s">
        <v>965</v>
      </c>
      <c r="C56" s="220" t="s">
        <v>966</v>
      </c>
      <c r="D56" s="92" t="s">
        <v>231</v>
      </c>
      <c r="E56" s="93">
        <v>9000</v>
      </c>
    </row>
    <row r="57" spans="2:5" x14ac:dyDescent="0.3">
      <c r="B57" s="450" t="s">
        <v>967</v>
      </c>
      <c r="C57" s="220" t="s">
        <v>968</v>
      </c>
      <c r="D57" s="92" t="s">
        <v>231</v>
      </c>
      <c r="E57" s="93">
        <v>41000</v>
      </c>
    </row>
    <row r="58" spans="2:5" x14ac:dyDescent="0.3">
      <c r="B58" s="450" t="s">
        <v>969</v>
      </c>
      <c r="C58" s="220" t="s">
        <v>972</v>
      </c>
      <c r="D58" s="92" t="s">
        <v>973</v>
      </c>
      <c r="E58" s="93">
        <v>250</v>
      </c>
    </row>
    <row r="59" spans="2:5" x14ac:dyDescent="0.3">
      <c r="B59" s="450" t="s">
        <v>970</v>
      </c>
      <c r="C59" s="220" t="s">
        <v>971</v>
      </c>
      <c r="D59" s="92" t="s">
        <v>231</v>
      </c>
      <c r="E59" s="93">
        <v>300</v>
      </c>
    </row>
    <row r="60" spans="2:5" ht="21" x14ac:dyDescent="0.3">
      <c r="B60" s="81" t="s">
        <v>4</v>
      </c>
      <c r="C60" s="221"/>
      <c r="D60" s="227"/>
      <c r="E60" s="227"/>
    </row>
    <row r="61" spans="2:5" ht="15.6" x14ac:dyDescent="0.3">
      <c r="B61" s="84" t="s">
        <v>420</v>
      </c>
      <c r="C61" s="222"/>
      <c r="D61" s="228"/>
      <c r="E61" s="228"/>
    </row>
    <row r="62" spans="2:5" ht="27.6" x14ac:dyDescent="0.3">
      <c r="B62" s="86" t="s">
        <v>23</v>
      </c>
      <c r="C62" s="212" t="s">
        <v>558</v>
      </c>
      <c r="D62" s="87" t="s">
        <v>3</v>
      </c>
      <c r="E62" s="88">
        <v>19900</v>
      </c>
    </row>
    <row r="63" spans="2:5" ht="55.2" x14ac:dyDescent="0.3">
      <c r="B63" s="86" t="s">
        <v>38</v>
      </c>
      <c r="C63" s="212" t="s">
        <v>959</v>
      </c>
      <c r="D63" s="87" t="s">
        <v>3</v>
      </c>
      <c r="E63" s="88">
        <v>22900</v>
      </c>
    </row>
    <row r="64" spans="2:5" ht="69" x14ac:dyDescent="0.3">
      <c r="B64" s="86" t="s">
        <v>498</v>
      </c>
      <c r="C64" s="212" t="s">
        <v>1678</v>
      </c>
      <c r="D64" s="87" t="s">
        <v>3</v>
      </c>
      <c r="E64" s="88">
        <v>25900</v>
      </c>
    </row>
    <row r="65" spans="2:5" ht="55.2" x14ac:dyDescent="0.3">
      <c r="B65" s="86" t="s">
        <v>805</v>
      </c>
      <c r="C65" s="212" t="s">
        <v>1036</v>
      </c>
      <c r="D65" s="87" t="s">
        <v>3</v>
      </c>
      <c r="E65" s="88">
        <v>25900</v>
      </c>
    </row>
    <row r="66" spans="2:5" ht="27.6" x14ac:dyDescent="0.3">
      <c r="B66" s="86" t="s">
        <v>24</v>
      </c>
      <c r="C66" s="212" t="s">
        <v>559</v>
      </c>
      <c r="D66" s="87" t="s">
        <v>3</v>
      </c>
      <c r="E66" s="88">
        <v>20900</v>
      </c>
    </row>
    <row r="67" spans="2:5" ht="55.2" x14ac:dyDescent="0.3">
      <c r="B67" s="86" t="s">
        <v>878</v>
      </c>
      <c r="C67" s="212" t="s">
        <v>1035</v>
      </c>
      <c r="D67" s="87" t="s">
        <v>3</v>
      </c>
      <c r="E67" s="88">
        <v>23900</v>
      </c>
    </row>
    <row r="68" spans="2:5" ht="27.6" x14ac:dyDescent="0.3">
      <c r="B68" s="86" t="s">
        <v>497</v>
      </c>
      <c r="C68" s="212" t="s">
        <v>1087</v>
      </c>
      <c r="D68" s="87" t="s">
        <v>3</v>
      </c>
      <c r="E68" s="88">
        <v>25900</v>
      </c>
    </row>
    <row r="69" spans="2:5" ht="41.4" x14ac:dyDescent="0.3">
      <c r="B69" s="86" t="s">
        <v>1015</v>
      </c>
      <c r="C69" s="212" t="s">
        <v>1095</v>
      </c>
      <c r="D69" s="87" t="s">
        <v>3</v>
      </c>
      <c r="E69" s="88">
        <v>28900</v>
      </c>
    </row>
    <row r="70" spans="2:5" x14ac:dyDescent="0.3">
      <c r="B70" s="86" t="s">
        <v>95</v>
      </c>
      <c r="C70" s="212" t="s">
        <v>423</v>
      </c>
      <c r="D70" s="87" t="s">
        <v>231</v>
      </c>
      <c r="E70" s="88">
        <v>24400</v>
      </c>
    </row>
    <row r="71" spans="2:5" ht="55.2" x14ac:dyDescent="0.3">
      <c r="B71" s="86" t="s">
        <v>1016</v>
      </c>
      <c r="C71" s="212" t="s">
        <v>1034</v>
      </c>
      <c r="D71" s="87" t="s">
        <v>3</v>
      </c>
      <c r="E71" s="88">
        <v>31900</v>
      </c>
    </row>
    <row r="72" spans="2:5" x14ac:dyDescent="0.3">
      <c r="B72" s="94" t="s">
        <v>92</v>
      </c>
      <c r="C72" s="223" t="s">
        <v>432</v>
      </c>
      <c r="D72" s="95" t="s">
        <v>231</v>
      </c>
      <c r="E72" s="96">
        <v>27250</v>
      </c>
    </row>
    <row r="73" spans="2:5" ht="55.2" x14ac:dyDescent="0.3">
      <c r="B73" s="86" t="s">
        <v>1030</v>
      </c>
      <c r="C73" s="212" t="s">
        <v>1033</v>
      </c>
      <c r="D73" s="87" t="s">
        <v>3</v>
      </c>
      <c r="E73" s="88">
        <v>31900</v>
      </c>
    </row>
    <row r="74" spans="2:5" x14ac:dyDescent="0.3">
      <c r="B74" s="86" t="s">
        <v>96</v>
      </c>
      <c r="C74" s="212" t="s">
        <v>425</v>
      </c>
      <c r="D74" s="87" t="s">
        <v>231</v>
      </c>
      <c r="E74" s="88">
        <v>24600</v>
      </c>
    </row>
    <row r="75" spans="2:5" ht="41.4" x14ac:dyDescent="0.3">
      <c r="B75" s="86" t="s">
        <v>1017</v>
      </c>
      <c r="C75" s="212" t="s">
        <v>1032</v>
      </c>
      <c r="D75" s="87" t="s">
        <v>3</v>
      </c>
      <c r="E75" s="88">
        <v>29900</v>
      </c>
    </row>
    <row r="76" spans="2:5" ht="55.2" x14ac:dyDescent="0.3">
      <c r="B76" s="86" t="s">
        <v>1018</v>
      </c>
      <c r="C76" s="212" t="s">
        <v>1031</v>
      </c>
      <c r="D76" s="87" t="s">
        <v>3</v>
      </c>
      <c r="E76" s="88">
        <v>32900</v>
      </c>
    </row>
    <row r="77" spans="2:5" ht="69" x14ac:dyDescent="0.3">
      <c r="B77" s="86" t="s">
        <v>1019</v>
      </c>
      <c r="C77" s="212" t="s">
        <v>1037</v>
      </c>
      <c r="D77" s="87" t="s">
        <v>3</v>
      </c>
      <c r="E77" s="88">
        <v>41900</v>
      </c>
    </row>
    <row r="78" spans="2:5" x14ac:dyDescent="0.3">
      <c r="B78" s="86" t="s">
        <v>97</v>
      </c>
      <c r="C78" s="212" t="s">
        <v>422</v>
      </c>
      <c r="D78" s="87" t="s">
        <v>231</v>
      </c>
      <c r="E78" s="88">
        <v>30000</v>
      </c>
    </row>
    <row r="79" spans="2:5" ht="41.4" x14ac:dyDescent="0.3">
      <c r="B79" s="86" t="s">
        <v>1020</v>
      </c>
      <c r="C79" s="212" t="s">
        <v>1038</v>
      </c>
      <c r="D79" s="87" t="s">
        <v>3</v>
      </c>
      <c r="E79" s="88">
        <v>35900</v>
      </c>
    </row>
    <row r="80" spans="2:5" ht="55.2" x14ac:dyDescent="0.3">
      <c r="B80" s="86" t="s">
        <v>1021</v>
      </c>
      <c r="C80" s="212" t="s">
        <v>1039</v>
      </c>
      <c r="D80" s="87" t="s">
        <v>3</v>
      </c>
      <c r="E80" s="88">
        <v>38900</v>
      </c>
    </row>
    <row r="81" spans="2:5" ht="27.6" x14ac:dyDescent="0.3">
      <c r="B81" s="86" t="s">
        <v>25</v>
      </c>
      <c r="C81" s="212" t="s">
        <v>667</v>
      </c>
      <c r="D81" s="87" t="s">
        <v>3</v>
      </c>
      <c r="E81" s="88">
        <v>28900</v>
      </c>
    </row>
    <row r="82" spans="2:5" x14ac:dyDescent="0.3">
      <c r="B82" s="86" t="s">
        <v>100</v>
      </c>
      <c r="C82" s="212" t="s">
        <v>427</v>
      </c>
      <c r="D82" s="87" t="s">
        <v>231</v>
      </c>
      <c r="E82" s="88">
        <v>50900</v>
      </c>
    </row>
    <row r="83" spans="2:5" x14ac:dyDescent="0.3">
      <c r="B83" s="86" t="s">
        <v>101</v>
      </c>
      <c r="C83" s="212" t="s">
        <v>428</v>
      </c>
      <c r="D83" s="87" t="s">
        <v>231</v>
      </c>
      <c r="E83" s="88">
        <v>47050</v>
      </c>
    </row>
    <row r="84" spans="2:5" x14ac:dyDescent="0.3">
      <c r="B84" s="86" t="s">
        <v>102</v>
      </c>
      <c r="C84" s="212" t="s">
        <v>429</v>
      </c>
      <c r="D84" s="87" t="s">
        <v>231</v>
      </c>
      <c r="E84" s="88">
        <v>56650</v>
      </c>
    </row>
    <row r="85" spans="2:5" x14ac:dyDescent="0.3">
      <c r="B85" s="86" t="s">
        <v>103</v>
      </c>
      <c r="C85" s="212" t="s">
        <v>430</v>
      </c>
      <c r="D85" s="87" t="s">
        <v>231</v>
      </c>
      <c r="E85" s="88">
        <v>69550</v>
      </c>
    </row>
    <row r="86" spans="2:5" x14ac:dyDescent="0.3">
      <c r="B86" s="86" t="s">
        <v>39</v>
      </c>
      <c r="C86" s="212" t="s">
        <v>543</v>
      </c>
      <c r="D86" s="87" t="s">
        <v>231</v>
      </c>
      <c r="E86" s="88">
        <v>28050</v>
      </c>
    </row>
    <row r="87" spans="2:5" ht="41.4" x14ac:dyDescent="0.3">
      <c r="B87" s="86" t="s">
        <v>1011</v>
      </c>
      <c r="C87" s="212" t="s">
        <v>1040</v>
      </c>
      <c r="D87" s="87" t="s">
        <v>3</v>
      </c>
      <c r="E87" s="88">
        <v>34900</v>
      </c>
    </row>
    <row r="88" spans="2:5" ht="55.2" x14ac:dyDescent="0.3">
      <c r="B88" s="86" t="s">
        <v>845</v>
      </c>
      <c r="C88" s="212" t="s">
        <v>1045</v>
      </c>
      <c r="D88" s="87" t="s">
        <v>3</v>
      </c>
      <c r="E88" s="88">
        <v>37900</v>
      </c>
    </row>
    <row r="89" spans="2:5" x14ac:dyDescent="0.3">
      <c r="B89" s="86" t="s">
        <v>26</v>
      </c>
      <c r="C89" s="212" t="s">
        <v>424</v>
      </c>
      <c r="D89" s="87" t="s">
        <v>231</v>
      </c>
      <c r="E89" s="88">
        <v>29650</v>
      </c>
    </row>
    <row r="90" spans="2:5" ht="41.4" x14ac:dyDescent="0.3">
      <c r="B90" s="86" t="s">
        <v>1012</v>
      </c>
      <c r="C90" s="212" t="s">
        <v>1041</v>
      </c>
      <c r="D90" s="87" t="s">
        <v>3</v>
      </c>
      <c r="E90" s="88">
        <v>36900</v>
      </c>
    </row>
    <row r="91" spans="2:5" ht="55.2" x14ac:dyDescent="0.3">
      <c r="B91" s="86" t="s">
        <v>846</v>
      </c>
      <c r="C91" s="212" t="s">
        <v>1046</v>
      </c>
      <c r="D91" s="87" t="s">
        <v>3</v>
      </c>
      <c r="E91" s="88">
        <v>39900</v>
      </c>
    </row>
    <row r="92" spans="2:5" x14ac:dyDescent="0.3">
      <c r="B92" s="86" t="s">
        <v>28</v>
      </c>
      <c r="C92" s="212" t="s">
        <v>431</v>
      </c>
      <c r="D92" s="87" t="s">
        <v>231</v>
      </c>
      <c r="E92" s="88">
        <v>56650</v>
      </c>
    </row>
    <row r="93" spans="2:5" ht="41.4" x14ac:dyDescent="0.3">
      <c r="B93" s="86" t="s">
        <v>1013</v>
      </c>
      <c r="C93" s="212" t="s">
        <v>1042</v>
      </c>
      <c r="D93" s="87" t="s">
        <v>3</v>
      </c>
      <c r="E93" s="88">
        <v>61900</v>
      </c>
    </row>
    <row r="94" spans="2:5" ht="55.2" x14ac:dyDescent="0.3">
      <c r="B94" s="86" t="s">
        <v>847</v>
      </c>
      <c r="C94" s="212" t="s">
        <v>1047</v>
      </c>
      <c r="D94" s="87" t="s">
        <v>3</v>
      </c>
      <c r="E94" s="88">
        <v>64900</v>
      </c>
    </row>
    <row r="95" spans="2:5" x14ac:dyDescent="0.3">
      <c r="B95" s="86" t="s">
        <v>27</v>
      </c>
      <c r="C95" s="212" t="s">
        <v>426</v>
      </c>
      <c r="D95" s="87" t="s">
        <v>231</v>
      </c>
      <c r="E95" s="88">
        <v>56650</v>
      </c>
    </row>
    <row r="96" spans="2:5" ht="41.4" x14ac:dyDescent="0.3">
      <c r="B96" s="86" t="s">
        <v>1014</v>
      </c>
      <c r="C96" s="212" t="s">
        <v>1043</v>
      </c>
      <c r="D96" s="87" t="s">
        <v>3</v>
      </c>
      <c r="E96" s="88">
        <v>61900</v>
      </c>
    </row>
    <row r="97" spans="2:5" ht="55.2" x14ac:dyDescent="0.3">
      <c r="B97" s="86" t="s">
        <v>848</v>
      </c>
      <c r="C97" s="212" t="s">
        <v>1048</v>
      </c>
      <c r="D97" s="87" t="s">
        <v>3</v>
      </c>
      <c r="E97" s="88">
        <v>64900</v>
      </c>
    </row>
    <row r="98" spans="2:5" ht="41.4" x14ac:dyDescent="0.3">
      <c r="B98" s="86" t="s">
        <v>1022</v>
      </c>
      <c r="C98" s="212" t="s">
        <v>1044</v>
      </c>
      <c r="D98" s="87" t="s">
        <v>3</v>
      </c>
      <c r="E98" s="88">
        <v>55900</v>
      </c>
    </row>
    <row r="99" spans="2:5" x14ac:dyDescent="0.3">
      <c r="B99" s="86" t="s">
        <v>882</v>
      </c>
      <c r="C99" s="212" t="s">
        <v>883</v>
      </c>
      <c r="D99" s="87" t="s">
        <v>231</v>
      </c>
      <c r="E99" s="88">
        <v>156700</v>
      </c>
    </row>
    <row r="100" spans="2:5" ht="15.6" x14ac:dyDescent="0.3">
      <c r="B100" s="84" t="s">
        <v>560</v>
      </c>
      <c r="C100" s="222"/>
      <c r="D100" s="228"/>
      <c r="E100" s="228"/>
    </row>
    <row r="101" spans="2:5" x14ac:dyDescent="0.3">
      <c r="B101" s="86" t="s">
        <v>113</v>
      </c>
      <c r="C101" s="212" t="s">
        <v>384</v>
      </c>
      <c r="D101" s="87" t="s">
        <v>231</v>
      </c>
      <c r="E101" s="88">
        <v>4950</v>
      </c>
    </row>
    <row r="102" spans="2:5" ht="27.6" x14ac:dyDescent="0.3">
      <c r="B102" s="86" t="s">
        <v>12</v>
      </c>
      <c r="C102" s="212" t="s">
        <v>561</v>
      </c>
      <c r="D102" s="87" t="s">
        <v>231</v>
      </c>
      <c r="E102" s="88">
        <v>750</v>
      </c>
    </row>
    <row r="103" spans="2:5" ht="41.4" x14ac:dyDescent="0.3">
      <c r="B103" s="86" t="s">
        <v>562</v>
      </c>
      <c r="C103" s="212" t="s">
        <v>563</v>
      </c>
      <c r="D103" s="87" t="s">
        <v>3</v>
      </c>
      <c r="E103" s="88">
        <v>6200</v>
      </c>
    </row>
    <row r="104" spans="2:5" ht="41.4" x14ac:dyDescent="0.3">
      <c r="B104" s="86" t="s">
        <v>564</v>
      </c>
      <c r="C104" s="212" t="s">
        <v>565</v>
      </c>
      <c r="D104" s="87" t="s">
        <v>3</v>
      </c>
      <c r="E104" s="88">
        <v>28600</v>
      </c>
    </row>
    <row r="105" spans="2:5" ht="41.4" x14ac:dyDescent="0.3">
      <c r="B105" s="86" t="s">
        <v>566</v>
      </c>
      <c r="C105" s="212" t="s">
        <v>567</v>
      </c>
      <c r="D105" s="87" t="s">
        <v>3</v>
      </c>
      <c r="E105" s="88">
        <v>55150</v>
      </c>
    </row>
    <row r="106" spans="2:5" ht="27.6" x14ac:dyDescent="0.3">
      <c r="B106" s="86" t="s">
        <v>13</v>
      </c>
      <c r="C106" s="212" t="s">
        <v>568</v>
      </c>
      <c r="D106" s="87" t="s">
        <v>231</v>
      </c>
      <c r="E106" s="88">
        <v>750</v>
      </c>
    </row>
    <row r="107" spans="2:5" ht="27.6" x14ac:dyDescent="0.3">
      <c r="B107" s="86" t="s">
        <v>569</v>
      </c>
      <c r="C107" s="212" t="s">
        <v>570</v>
      </c>
      <c r="D107" s="87" t="s">
        <v>3</v>
      </c>
      <c r="E107" s="88">
        <v>6600</v>
      </c>
    </row>
    <row r="108" spans="2:5" ht="27.6" x14ac:dyDescent="0.3">
      <c r="B108" s="86" t="s">
        <v>571</v>
      </c>
      <c r="C108" s="212" t="s">
        <v>572</v>
      </c>
      <c r="D108" s="87" t="s">
        <v>3</v>
      </c>
      <c r="E108" s="88">
        <v>31000</v>
      </c>
    </row>
    <row r="109" spans="2:5" x14ac:dyDescent="0.3">
      <c r="B109" s="86" t="s">
        <v>108</v>
      </c>
      <c r="C109" s="212" t="s">
        <v>385</v>
      </c>
      <c r="D109" s="87" t="s">
        <v>231</v>
      </c>
      <c r="E109" s="88">
        <v>4050</v>
      </c>
    </row>
    <row r="110" spans="2:5" x14ac:dyDescent="0.3">
      <c r="B110" s="86" t="s">
        <v>112</v>
      </c>
      <c r="C110" s="212" t="s">
        <v>386</v>
      </c>
      <c r="D110" s="87" t="s">
        <v>231</v>
      </c>
      <c r="E110" s="88">
        <v>3000</v>
      </c>
    </row>
    <row r="111" spans="2:5" ht="15.6" x14ac:dyDescent="0.3">
      <c r="B111" s="84" t="s">
        <v>433</v>
      </c>
      <c r="C111" s="222"/>
      <c r="D111" s="228"/>
      <c r="E111" s="228"/>
    </row>
    <row r="112" spans="2:5" ht="41.4" x14ac:dyDescent="0.3">
      <c r="B112" s="86" t="s">
        <v>56</v>
      </c>
      <c r="C112" s="212" t="s">
        <v>1106</v>
      </c>
      <c r="D112" s="87" t="s">
        <v>3</v>
      </c>
      <c r="E112" s="88">
        <v>34900</v>
      </c>
    </row>
    <row r="113" spans="2:5" s="5" customFormat="1" x14ac:dyDescent="0.3">
      <c r="B113" s="86" t="s">
        <v>194</v>
      </c>
      <c r="C113" s="212" t="s">
        <v>195</v>
      </c>
      <c r="D113" s="87" t="s">
        <v>231</v>
      </c>
      <c r="E113" s="88">
        <v>12750</v>
      </c>
    </row>
    <row r="114" spans="2:5" s="5" customFormat="1" ht="41.4" x14ac:dyDescent="0.3">
      <c r="B114" s="86" t="s">
        <v>29</v>
      </c>
      <c r="C114" s="212" t="s">
        <v>1060</v>
      </c>
      <c r="D114" s="87" t="s">
        <v>3</v>
      </c>
      <c r="E114" s="88">
        <v>35900</v>
      </c>
    </row>
    <row r="115" spans="2:5" s="5" customFormat="1" ht="55.2" x14ac:dyDescent="0.3">
      <c r="B115" s="86" t="s">
        <v>988</v>
      </c>
      <c r="C115" s="212" t="s">
        <v>1061</v>
      </c>
      <c r="D115" s="87" t="s">
        <v>3</v>
      </c>
      <c r="E115" s="88">
        <v>37900</v>
      </c>
    </row>
    <row r="116" spans="2:5" s="5" customFormat="1" x14ac:dyDescent="0.3">
      <c r="B116" s="86" t="s">
        <v>197</v>
      </c>
      <c r="C116" s="212" t="s">
        <v>198</v>
      </c>
      <c r="D116" s="87" t="s">
        <v>231</v>
      </c>
      <c r="E116" s="88">
        <v>14300</v>
      </c>
    </row>
    <row r="117" spans="2:5" s="5" customFormat="1" ht="41.4" x14ac:dyDescent="0.3">
      <c r="B117" s="86" t="s">
        <v>30</v>
      </c>
      <c r="C117" s="212" t="s">
        <v>1062</v>
      </c>
      <c r="D117" s="87" t="s">
        <v>3</v>
      </c>
      <c r="E117" s="88">
        <v>36900</v>
      </c>
    </row>
    <row r="118" spans="2:5" s="5" customFormat="1" x14ac:dyDescent="0.3">
      <c r="B118" s="86" t="s">
        <v>34</v>
      </c>
      <c r="C118" s="212" t="s">
        <v>191</v>
      </c>
      <c r="D118" s="87" t="s">
        <v>231</v>
      </c>
      <c r="E118" s="88">
        <v>21150</v>
      </c>
    </row>
    <row r="119" spans="2:5" s="5" customFormat="1" ht="55.2" x14ac:dyDescent="0.3">
      <c r="B119" s="86" t="s">
        <v>992</v>
      </c>
      <c r="C119" s="212" t="s">
        <v>1096</v>
      </c>
      <c r="D119" s="87" t="s">
        <v>3</v>
      </c>
      <c r="E119" s="88">
        <v>41900</v>
      </c>
    </row>
    <row r="120" spans="2:5" s="5" customFormat="1" ht="55.2" x14ac:dyDescent="0.3">
      <c r="B120" s="86" t="s">
        <v>849</v>
      </c>
      <c r="C120" s="212" t="s">
        <v>1049</v>
      </c>
      <c r="D120" s="87" t="s">
        <v>3</v>
      </c>
      <c r="E120" s="88">
        <v>44900</v>
      </c>
    </row>
    <row r="121" spans="2:5" s="5" customFormat="1" ht="55.2" x14ac:dyDescent="0.3">
      <c r="B121" s="86" t="s">
        <v>989</v>
      </c>
      <c r="C121" s="212" t="s">
        <v>1050</v>
      </c>
      <c r="D121" s="87" t="s">
        <v>3</v>
      </c>
      <c r="E121" s="88">
        <v>38900</v>
      </c>
    </row>
    <row r="122" spans="2:5" s="5" customFormat="1" x14ac:dyDescent="0.3">
      <c r="B122" s="86" t="s">
        <v>192</v>
      </c>
      <c r="C122" s="212" t="s">
        <v>193</v>
      </c>
      <c r="D122" s="87" t="s">
        <v>231</v>
      </c>
      <c r="E122" s="88">
        <v>15750</v>
      </c>
    </row>
    <row r="123" spans="2:5" s="5" customFormat="1" ht="96.6" x14ac:dyDescent="0.3">
      <c r="B123" s="86" t="s">
        <v>1107</v>
      </c>
      <c r="C123" s="212" t="s">
        <v>1699</v>
      </c>
      <c r="D123" s="87" t="s">
        <v>3</v>
      </c>
      <c r="E123" s="88">
        <v>37900</v>
      </c>
    </row>
    <row r="124" spans="2:5" s="5" customFormat="1" x14ac:dyDescent="0.3">
      <c r="B124" s="86" t="s">
        <v>117</v>
      </c>
      <c r="C124" s="212" t="s">
        <v>196</v>
      </c>
      <c r="D124" s="87" t="s">
        <v>231</v>
      </c>
      <c r="E124" s="88">
        <v>16650</v>
      </c>
    </row>
    <row r="125" spans="2:5" ht="96.6" x14ac:dyDescent="0.3">
      <c r="B125" s="86" t="s">
        <v>990</v>
      </c>
      <c r="C125" s="212" t="s">
        <v>1051</v>
      </c>
      <c r="D125" s="87" t="s">
        <v>3</v>
      </c>
      <c r="E125" s="88">
        <v>38900</v>
      </c>
    </row>
    <row r="126" spans="2:5" ht="110.4" x14ac:dyDescent="0.3">
      <c r="B126" s="86" t="s">
        <v>991</v>
      </c>
      <c r="C126" s="212" t="s">
        <v>1679</v>
      </c>
      <c r="D126" s="87" t="s">
        <v>3</v>
      </c>
      <c r="E126" s="88">
        <v>44900</v>
      </c>
    </row>
    <row r="127" spans="2:5" x14ac:dyDescent="0.3">
      <c r="B127" s="86" t="s">
        <v>118</v>
      </c>
      <c r="C127" s="212" t="s">
        <v>184</v>
      </c>
      <c r="D127" s="87" t="s">
        <v>231</v>
      </c>
      <c r="E127" s="88">
        <v>23750</v>
      </c>
    </row>
    <row r="128" spans="2:5" ht="69" x14ac:dyDescent="0.3">
      <c r="B128" s="86" t="s">
        <v>996</v>
      </c>
      <c r="C128" s="212" t="s">
        <v>1052</v>
      </c>
      <c r="D128" s="87" t="s">
        <v>3</v>
      </c>
      <c r="E128" s="88">
        <v>45900</v>
      </c>
    </row>
    <row r="129" spans="2:5" x14ac:dyDescent="0.3">
      <c r="B129" s="86" t="s">
        <v>182</v>
      </c>
      <c r="C129" s="212" t="s">
        <v>183</v>
      </c>
      <c r="D129" s="87" t="s">
        <v>231</v>
      </c>
      <c r="E129" s="88">
        <v>16900</v>
      </c>
    </row>
    <row r="130" spans="2:5" ht="57.75" customHeight="1" x14ac:dyDescent="0.3">
      <c r="B130" s="86" t="s">
        <v>993</v>
      </c>
      <c r="C130" s="212" t="s">
        <v>1053</v>
      </c>
      <c r="D130" s="87" t="s">
        <v>3</v>
      </c>
      <c r="E130" s="88">
        <v>39900</v>
      </c>
    </row>
    <row r="131" spans="2:5" ht="96.6" x14ac:dyDescent="0.3">
      <c r="B131" s="86" t="s">
        <v>994</v>
      </c>
      <c r="C131" s="212" t="s">
        <v>1054</v>
      </c>
      <c r="D131" s="87" t="s">
        <v>3</v>
      </c>
      <c r="E131" s="88">
        <v>42900</v>
      </c>
    </row>
    <row r="132" spans="2:5" ht="69" x14ac:dyDescent="0.3">
      <c r="B132" s="86" t="s">
        <v>995</v>
      </c>
      <c r="C132" s="212" t="s">
        <v>1059</v>
      </c>
      <c r="D132" s="87" t="s">
        <v>3</v>
      </c>
      <c r="E132" s="88">
        <v>42900</v>
      </c>
    </row>
    <row r="133" spans="2:5" x14ac:dyDescent="0.3">
      <c r="B133" s="86" t="s">
        <v>119</v>
      </c>
      <c r="C133" s="212" t="s">
        <v>187</v>
      </c>
      <c r="D133" s="87" t="s">
        <v>231</v>
      </c>
      <c r="E133" s="88">
        <v>26000</v>
      </c>
    </row>
    <row r="134" spans="2:5" x14ac:dyDescent="0.3">
      <c r="B134" s="86" t="s">
        <v>185</v>
      </c>
      <c r="C134" s="212" t="s">
        <v>186</v>
      </c>
      <c r="D134" s="87" t="s">
        <v>231</v>
      </c>
      <c r="E134" s="88">
        <v>19800</v>
      </c>
    </row>
    <row r="135" spans="2:5" ht="55.2" x14ac:dyDescent="0.3">
      <c r="B135" s="86" t="s">
        <v>997</v>
      </c>
      <c r="C135" s="212" t="s">
        <v>1055</v>
      </c>
      <c r="D135" s="87" t="s">
        <v>3</v>
      </c>
      <c r="E135" s="88">
        <v>42900</v>
      </c>
    </row>
    <row r="136" spans="2:5" ht="69" x14ac:dyDescent="0.3">
      <c r="B136" s="86" t="s">
        <v>999</v>
      </c>
      <c r="C136" s="212" t="s">
        <v>1056</v>
      </c>
      <c r="D136" s="87" t="s">
        <v>3</v>
      </c>
      <c r="E136" s="88">
        <v>48900</v>
      </c>
    </row>
    <row r="137" spans="2:5" ht="96.6" x14ac:dyDescent="0.3">
      <c r="B137" s="86" t="s">
        <v>998</v>
      </c>
      <c r="C137" s="212" t="s">
        <v>1057</v>
      </c>
      <c r="D137" s="87" t="s">
        <v>3</v>
      </c>
      <c r="E137" s="88">
        <v>45900</v>
      </c>
    </row>
    <row r="138" spans="2:5" ht="69" x14ac:dyDescent="0.3">
      <c r="B138" s="86" t="s">
        <v>1000</v>
      </c>
      <c r="C138" s="212" t="s">
        <v>1058</v>
      </c>
      <c r="D138" s="87" t="s">
        <v>3</v>
      </c>
      <c r="E138" s="88">
        <v>45900</v>
      </c>
    </row>
    <row r="139" spans="2:5" x14ac:dyDescent="0.3">
      <c r="B139" s="86" t="s">
        <v>32</v>
      </c>
      <c r="C139" s="212" t="s">
        <v>188</v>
      </c>
      <c r="D139" s="87" t="s">
        <v>231</v>
      </c>
      <c r="E139" s="88">
        <v>30050</v>
      </c>
    </row>
    <row r="140" spans="2:5" ht="69" x14ac:dyDescent="0.3">
      <c r="B140" s="86" t="s">
        <v>1001</v>
      </c>
      <c r="C140" s="212" t="s">
        <v>1063</v>
      </c>
      <c r="D140" s="87" t="s">
        <v>3</v>
      </c>
      <c r="E140" s="88">
        <v>51900</v>
      </c>
    </row>
    <row r="141" spans="2:5" ht="82.8" x14ac:dyDescent="0.3">
      <c r="B141" s="86" t="s">
        <v>850</v>
      </c>
      <c r="C141" s="212" t="s">
        <v>1064</v>
      </c>
      <c r="D141" s="87" t="s">
        <v>3</v>
      </c>
      <c r="E141" s="88">
        <v>54900</v>
      </c>
    </row>
    <row r="142" spans="2:5" x14ac:dyDescent="0.3">
      <c r="B142" s="86" t="s">
        <v>33</v>
      </c>
      <c r="C142" s="212" t="s">
        <v>189</v>
      </c>
      <c r="D142" s="87" t="s">
        <v>231</v>
      </c>
      <c r="E142" s="88">
        <v>39150</v>
      </c>
    </row>
    <row r="143" spans="2:5" ht="69" x14ac:dyDescent="0.3">
      <c r="B143" s="86" t="s">
        <v>1004</v>
      </c>
      <c r="C143" s="212" t="s">
        <v>1068</v>
      </c>
      <c r="D143" s="87" t="s">
        <v>3</v>
      </c>
      <c r="E143" s="88">
        <v>102900</v>
      </c>
    </row>
    <row r="144" spans="2:5" ht="82.8" x14ac:dyDescent="0.3">
      <c r="B144" s="86" t="s">
        <v>852</v>
      </c>
      <c r="C144" s="212" t="s">
        <v>1069</v>
      </c>
      <c r="D144" s="87" t="s">
        <v>3</v>
      </c>
      <c r="E144" s="88">
        <v>105900</v>
      </c>
    </row>
    <row r="145" spans="2:5" x14ac:dyDescent="0.3">
      <c r="B145" s="86" t="s">
        <v>884</v>
      </c>
      <c r="C145" s="212" t="s">
        <v>885</v>
      </c>
      <c r="D145" s="87" t="s">
        <v>231</v>
      </c>
      <c r="E145" s="88">
        <v>23350</v>
      </c>
    </row>
    <row r="146" spans="2:5" ht="69" x14ac:dyDescent="0.3">
      <c r="B146" s="86" t="s">
        <v>1002</v>
      </c>
      <c r="C146" s="212" t="s">
        <v>1065</v>
      </c>
      <c r="D146" s="87" t="s">
        <v>3</v>
      </c>
      <c r="E146" s="88">
        <v>51900</v>
      </c>
    </row>
    <row r="147" spans="2:5" ht="82.8" x14ac:dyDescent="0.3">
      <c r="B147" s="86" t="s">
        <v>851</v>
      </c>
      <c r="C147" s="212" t="s">
        <v>1066</v>
      </c>
      <c r="D147" s="87" t="s">
        <v>3</v>
      </c>
      <c r="E147" s="88">
        <v>54900</v>
      </c>
    </row>
    <row r="148" spans="2:5" x14ac:dyDescent="0.3">
      <c r="B148" s="86" t="s">
        <v>120</v>
      </c>
      <c r="C148" s="212" t="s">
        <v>190</v>
      </c>
      <c r="D148" s="87" t="s">
        <v>231</v>
      </c>
      <c r="E148" s="88">
        <v>33900</v>
      </c>
    </row>
    <row r="149" spans="2:5" ht="55.2" x14ac:dyDescent="0.3">
      <c r="B149" s="86" t="s">
        <v>1003</v>
      </c>
      <c r="C149" s="212" t="s">
        <v>1067</v>
      </c>
      <c r="D149" s="87" t="s">
        <v>3</v>
      </c>
      <c r="E149" s="88">
        <v>89900</v>
      </c>
    </row>
    <row r="150" spans="2:5" ht="55.2" x14ac:dyDescent="0.3">
      <c r="B150" s="86" t="s">
        <v>1005</v>
      </c>
      <c r="C150" s="212" t="s">
        <v>1070</v>
      </c>
      <c r="D150" s="87" t="s">
        <v>3</v>
      </c>
      <c r="E150" s="88">
        <v>25900</v>
      </c>
    </row>
    <row r="151" spans="2:5" ht="82.8" x14ac:dyDescent="0.3">
      <c r="B151" s="86" t="s">
        <v>1006</v>
      </c>
      <c r="C151" s="212" t="s">
        <v>1071</v>
      </c>
      <c r="D151" s="87" t="s">
        <v>3</v>
      </c>
      <c r="E151" s="88">
        <v>37900</v>
      </c>
    </row>
    <row r="152" spans="2:5" x14ac:dyDescent="0.3">
      <c r="B152" s="86" t="s">
        <v>126</v>
      </c>
      <c r="C152" s="212" t="s">
        <v>172</v>
      </c>
      <c r="D152" s="87" t="s">
        <v>231</v>
      </c>
      <c r="E152" s="88">
        <v>32850</v>
      </c>
    </row>
    <row r="153" spans="2:5" x14ac:dyDescent="0.3">
      <c r="B153" s="86" t="s">
        <v>127</v>
      </c>
      <c r="C153" s="212" t="s">
        <v>173</v>
      </c>
      <c r="D153" s="87" t="s">
        <v>231</v>
      </c>
      <c r="E153" s="88">
        <v>22800</v>
      </c>
    </row>
    <row r="154" spans="2:5" ht="69" x14ac:dyDescent="0.3">
      <c r="B154" s="86" t="s">
        <v>1007</v>
      </c>
      <c r="C154" s="212" t="s">
        <v>1072</v>
      </c>
      <c r="D154" s="87" t="s">
        <v>3</v>
      </c>
      <c r="E154" s="88">
        <v>42900</v>
      </c>
    </row>
    <row r="155" spans="2:5" x14ac:dyDescent="0.3">
      <c r="B155" s="86" t="s">
        <v>128</v>
      </c>
      <c r="C155" s="212" t="s">
        <v>174</v>
      </c>
      <c r="D155" s="87" t="s">
        <v>231</v>
      </c>
      <c r="E155" s="88">
        <v>26300</v>
      </c>
    </row>
    <row r="156" spans="2:5" x14ac:dyDescent="0.3">
      <c r="B156" s="86" t="s">
        <v>175</v>
      </c>
      <c r="C156" s="212" t="s">
        <v>176</v>
      </c>
      <c r="D156" s="87" t="s">
        <v>231</v>
      </c>
      <c r="E156" s="88">
        <v>38450</v>
      </c>
    </row>
    <row r="157" spans="2:5" x14ac:dyDescent="0.3">
      <c r="B157" s="86" t="s">
        <v>177</v>
      </c>
      <c r="C157" s="212" t="s">
        <v>178</v>
      </c>
      <c r="D157" s="87" t="s">
        <v>231</v>
      </c>
      <c r="E157" s="88">
        <v>37550</v>
      </c>
    </row>
    <row r="158" spans="2:5" x14ac:dyDescent="0.3">
      <c r="B158" s="86" t="s">
        <v>179</v>
      </c>
      <c r="C158" s="212" t="s">
        <v>180</v>
      </c>
      <c r="D158" s="87" t="s">
        <v>231</v>
      </c>
      <c r="E158" s="88">
        <v>49750</v>
      </c>
    </row>
    <row r="159" spans="2:5" ht="55.2" x14ac:dyDescent="0.3">
      <c r="B159" s="86" t="s">
        <v>1008</v>
      </c>
      <c r="C159" s="212" t="s">
        <v>1073</v>
      </c>
      <c r="D159" s="87" t="s">
        <v>3</v>
      </c>
      <c r="E159" s="88">
        <v>49900</v>
      </c>
    </row>
    <row r="160" spans="2:5" ht="69" x14ac:dyDescent="0.3">
      <c r="B160" s="86" t="s">
        <v>1009</v>
      </c>
      <c r="C160" s="212" t="s">
        <v>1074</v>
      </c>
      <c r="D160" s="87" t="s">
        <v>3</v>
      </c>
      <c r="E160" s="88">
        <v>52900</v>
      </c>
    </row>
    <row r="161" spans="2:5" x14ac:dyDescent="0.3">
      <c r="B161" s="86" t="s">
        <v>132</v>
      </c>
      <c r="C161" s="212" t="s">
        <v>181</v>
      </c>
      <c r="D161" s="87" t="s">
        <v>231</v>
      </c>
      <c r="E161" s="88">
        <v>24850</v>
      </c>
    </row>
    <row r="162" spans="2:5" x14ac:dyDescent="0.3">
      <c r="B162" s="86" t="s">
        <v>130</v>
      </c>
      <c r="C162" s="212" t="s">
        <v>573</v>
      </c>
      <c r="D162" s="87" t="s">
        <v>231</v>
      </c>
      <c r="E162" s="88">
        <v>28350</v>
      </c>
    </row>
    <row r="163" spans="2:5" x14ac:dyDescent="0.3">
      <c r="B163" s="86" t="s">
        <v>134</v>
      </c>
      <c r="C163" s="212" t="s">
        <v>168</v>
      </c>
      <c r="D163" s="87" t="s">
        <v>231</v>
      </c>
      <c r="E163" s="88">
        <v>50450</v>
      </c>
    </row>
    <row r="164" spans="2:5" x14ac:dyDescent="0.3">
      <c r="B164" s="86" t="s">
        <v>169</v>
      </c>
      <c r="C164" s="212" t="s">
        <v>170</v>
      </c>
      <c r="D164" s="87" t="s">
        <v>231</v>
      </c>
      <c r="E164" s="88">
        <v>52200</v>
      </c>
    </row>
    <row r="165" spans="2:5" x14ac:dyDescent="0.3">
      <c r="B165" s="86" t="s">
        <v>31</v>
      </c>
      <c r="C165" s="212" t="s">
        <v>171</v>
      </c>
      <c r="D165" s="87" t="s">
        <v>231</v>
      </c>
      <c r="E165" s="88">
        <v>37600</v>
      </c>
    </row>
    <row r="166" spans="2:5" ht="55.2" x14ac:dyDescent="0.3">
      <c r="B166" s="86" t="s">
        <v>1010</v>
      </c>
      <c r="C166" s="212" t="s">
        <v>1075</v>
      </c>
      <c r="D166" s="87" t="s">
        <v>3</v>
      </c>
      <c r="E166" s="88">
        <v>96900</v>
      </c>
    </row>
    <row r="167" spans="2:5" ht="69" x14ac:dyDescent="0.3">
      <c r="B167" s="86" t="s">
        <v>853</v>
      </c>
      <c r="C167" s="212" t="s">
        <v>1076</v>
      </c>
      <c r="D167" s="87" t="s">
        <v>3</v>
      </c>
      <c r="E167" s="88">
        <v>99900</v>
      </c>
    </row>
    <row r="168" spans="2:5" ht="15.6" x14ac:dyDescent="0.3">
      <c r="B168" s="84" t="s">
        <v>574</v>
      </c>
      <c r="C168" s="222"/>
      <c r="D168" s="228"/>
      <c r="E168" s="228"/>
    </row>
    <row r="169" spans="2:5" x14ac:dyDescent="0.3">
      <c r="B169" s="86" t="s">
        <v>141</v>
      </c>
      <c r="C169" s="212" t="s">
        <v>142</v>
      </c>
      <c r="D169" s="87" t="s">
        <v>231</v>
      </c>
      <c r="E169" s="88">
        <v>10950</v>
      </c>
    </row>
    <row r="170" spans="2:5" x14ac:dyDescent="0.3">
      <c r="B170" s="86" t="s">
        <v>135</v>
      </c>
      <c r="C170" s="212" t="s">
        <v>136</v>
      </c>
      <c r="D170" s="87" t="s">
        <v>231</v>
      </c>
      <c r="E170" s="88">
        <v>31600</v>
      </c>
    </row>
    <row r="171" spans="2:5" x14ac:dyDescent="0.3">
      <c r="B171" s="86" t="s">
        <v>143</v>
      </c>
      <c r="C171" s="212" t="s">
        <v>144</v>
      </c>
      <c r="D171" s="87" t="s">
        <v>231</v>
      </c>
      <c r="E171" s="88">
        <v>2450</v>
      </c>
    </row>
    <row r="172" spans="2:5" x14ac:dyDescent="0.3">
      <c r="B172" s="86" t="s">
        <v>145</v>
      </c>
      <c r="C172" s="212" t="s">
        <v>146</v>
      </c>
      <c r="D172" s="87" t="s">
        <v>231</v>
      </c>
      <c r="E172" s="88">
        <v>7900</v>
      </c>
    </row>
    <row r="173" spans="2:5" x14ac:dyDescent="0.3">
      <c r="B173" s="86" t="s">
        <v>147</v>
      </c>
      <c r="C173" s="212" t="s">
        <v>148</v>
      </c>
      <c r="D173" s="87" t="s">
        <v>231</v>
      </c>
      <c r="E173" s="88">
        <v>9900</v>
      </c>
    </row>
    <row r="174" spans="2:5" x14ac:dyDescent="0.3">
      <c r="B174" s="86" t="s">
        <v>149</v>
      </c>
      <c r="C174" s="212" t="s">
        <v>150</v>
      </c>
      <c r="D174" s="87" t="s">
        <v>231</v>
      </c>
      <c r="E174" s="88">
        <v>6700</v>
      </c>
    </row>
    <row r="175" spans="2:5" x14ac:dyDescent="0.3">
      <c r="B175" s="86" t="s">
        <v>151</v>
      </c>
      <c r="C175" s="212" t="s">
        <v>152</v>
      </c>
      <c r="D175" s="87" t="s">
        <v>231</v>
      </c>
      <c r="E175" s="88">
        <v>5850</v>
      </c>
    </row>
    <row r="176" spans="2:5" x14ac:dyDescent="0.3">
      <c r="B176" s="86" t="s">
        <v>153</v>
      </c>
      <c r="C176" s="212" t="s">
        <v>154</v>
      </c>
      <c r="D176" s="87" t="s">
        <v>231</v>
      </c>
      <c r="E176" s="88">
        <v>2950</v>
      </c>
    </row>
    <row r="177" spans="2:5" x14ac:dyDescent="0.3">
      <c r="B177" s="86" t="s">
        <v>155</v>
      </c>
      <c r="C177" s="212" t="s">
        <v>156</v>
      </c>
      <c r="D177" s="87" t="s">
        <v>231</v>
      </c>
      <c r="E177" s="88">
        <v>3400</v>
      </c>
    </row>
    <row r="178" spans="2:5" x14ac:dyDescent="0.3">
      <c r="B178" s="86" t="s">
        <v>131</v>
      </c>
      <c r="C178" s="212" t="s">
        <v>157</v>
      </c>
      <c r="D178" s="87" t="s">
        <v>231</v>
      </c>
      <c r="E178" s="88">
        <v>13200</v>
      </c>
    </row>
    <row r="179" spans="2:5" x14ac:dyDescent="0.3">
      <c r="B179" s="86" t="s">
        <v>158</v>
      </c>
      <c r="C179" s="212" t="s">
        <v>159</v>
      </c>
      <c r="D179" s="87" t="s">
        <v>231</v>
      </c>
      <c r="E179" s="88">
        <v>23850</v>
      </c>
    </row>
    <row r="180" spans="2:5" x14ac:dyDescent="0.3">
      <c r="B180" s="86" t="s">
        <v>14</v>
      </c>
      <c r="C180" s="212" t="s">
        <v>114</v>
      </c>
      <c r="D180" s="87" t="s">
        <v>231</v>
      </c>
      <c r="E180" s="88">
        <v>9300</v>
      </c>
    </row>
    <row r="181" spans="2:5" x14ac:dyDescent="0.3">
      <c r="B181" s="86" t="s">
        <v>15</v>
      </c>
      <c r="C181" s="212" t="s">
        <v>115</v>
      </c>
      <c r="D181" s="87" t="s">
        <v>231</v>
      </c>
      <c r="E181" s="88">
        <v>9300</v>
      </c>
    </row>
    <row r="182" spans="2:5" ht="27.6" x14ac:dyDescent="0.3">
      <c r="B182" s="86" t="s">
        <v>16</v>
      </c>
      <c r="C182" s="212" t="s">
        <v>575</v>
      </c>
      <c r="D182" s="87" t="s">
        <v>231</v>
      </c>
      <c r="E182" s="88">
        <v>1500</v>
      </c>
    </row>
    <row r="183" spans="2:5" x14ac:dyDescent="0.3">
      <c r="B183" s="86" t="s">
        <v>160</v>
      </c>
      <c r="C183" s="212" t="s">
        <v>161</v>
      </c>
      <c r="D183" s="87" t="s">
        <v>231</v>
      </c>
      <c r="E183" s="88">
        <v>2100</v>
      </c>
    </row>
    <row r="184" spans="2:5" x14ac:dyDescent="0.3">
      <c r="B184" s="86" t="s">
        <v>162</v>
      </c>
      <c r="C184" s="212" t="s">
        <v>163</v>
      </c>
      <c r="D184" s="87" t="s">
        <v>231</v>
      </c>
      <c r="E184" s="88">
        <v>2100</v>
      </c>
    </row>
    <row r="185" spans="2:5" x14ac:dyDescent="0.3">
      <c r="B185" s="86" t="s">
        <v>875</v>
      </c>
      <c r="C185" s="212" t="s">
        <v>880</v>
      </c>
      <c r="D185" s="87" t="s">
        <v>231</v>
      </c>
      <c r="E185" s="88">
        <v>2500</v>
      </c>
    </row>
    <row r="186" spans="2:5" x14ac:dyDescent="0.3">
      <c r="B186" s="86" t="s">
        <v>164</v>
      </c>
      <c r="C186" s="212" t="s">
        <v>165</v>
      </c>
      <c r="D186" s="87" t="s">
        <v>231</v>
      </c>
      <c r="E186" s="88">
        <v>900</v>
      </c>
    </row>
    <row r="187" spans="2:5" x14ac:dyDescent="0.3">
      <c r="B187" s="86" t="s">
        <v>166</v>
      </c>
      <c r="C187" s="212" t="s">
        <v>167</v>
      </c>
      <c r="D187" s="87" t="s">
        <v>231</v>
      </c>
      <c r="E187" s="88">
        <v>1300</v>
      </c>
    </row>
    <row r="188" spans="2:5" ht="15.6" x14ac:dyDescent="0.3">
      <c r="B188" s="84" t="s">
        <v>110</v>
      </c>
      <c r="C188" s="222"/>
      <c r="D188" s="222"/>
      <c r="E188" s="222"/>
    </row>
    <row r="189" spans="2:5" ht="27.6" x14ac:dyDescent="0.3">
      <c r="B189" s="86" t="s">
        <v>9</v>
      </c>
      <c r="C189" s="212" t="s">
        <v>369</v>
      </c>
      <c r="D189" s="87" t="s">
        <v>231</v>
      </c>
      <c r="E189" s="88">
        <v>4800</v>
      </c>
    </row>
    <row r="190" spans="2:5" x14ac:dyDescent="0.3">
      <c r="B190" s="86" t="s">
        <v>8</v>
      </c>
      <c r="C190" s="212" t="s">
        <v>368</v>
      </c>
      <c r="D190" s="87" t="s">
        <v>231</v>
      </c>
      <c r="E190" s="88">
        <v>1450</v>
      </c>
    </row>
    <row r="191" spans="2:5" x14ac:dyDescent="0.3">
      <c r="B191" s="86" t="s">
        <v>311</v>
      </c>
      <c r="C191" s="212" t="s">
        <v>312</v>
      </c>
      <c r="D191" s="87" t="s">
        <v>231</v>
      </c>
      <c r="E191" s="88">
        <v>1650</v>
      </c>
    </row>
    <row r="192" spans="2:5" x14ac:dyDescent="0.3">
      <c r="B192" s="86" t="s">
        <v>276</v>
      </c>
      <c r="C192" s="212" t="s">
        <v>277</v>
      </c>
      <c r="D192" s="87" t="s">
        <v>231</v>
      </c>
      <c r="E192" s="88">
        <v>3950</v>
      </c>
    </row>
    <row r="193" spans="2:5" x14ac:dyDescent="0.3">
      <c r="B193" s="86" t="s">
        <v>313</v>
      </c>
      <c r="C193" s="212" t="s">
        <v>314</v>
      </c>
      <c r="D193" s="87" t="s">
        <v>231</v>
      </c>
      <c r="E193" s="88">
        <v>300</v>
      </c>
    </row>
    <row r="194" spans="2:5" x14ac:dyDescent="0.3">
      <c r="B194" s="86" t="s">
        <v>315</v>
      </c>
      <c r="C194" s="212" t="s">
        <v>316</v>
      </c>
      <c r="D194" s="87" t="s">
        <v>231</v>
      </c>
      <c r="E194" s="88">
        <v>550</v>
      </c>
    </row>
    <row r="195" spans="2:5" x14ac:dyDescent="0.3">
      <c r="B195" s="86" t="s">
        <v>317</v>
      </c>
      <c r="C195" s="212" t="s">
        <v>318</v>
      </c>
      <c r="D195" s="87" t="s">
        <v>231</v>
      </c>
      <c r="E195" s="88">
        <v>550</v>
      </c>
    </row>
    <row r="196" spans="2:5" x14ac:dyDescent="0.3">
      <c r="B196" s="86" t="s">
        <v>319</v>
      </c>
      <c r="C196" s="212" t="s">
        <v>320</v>
      </c>
      <c r="D196" s="87" t="s">
        <v>231</v>
      </c>
      <c r="E196" s="88">
        <v>550</v>
      </c>
    </row>
    <row r="197" spans="2:5" x14ac:dyDescent="0.3">
      <c r="B197" s="86" t="s">
        <v>321</v>
      </c>
      <c r="C197" s="212" t="s">
        <v>322</v>
      </c>
      <c r="D197" s="87" t="s">
        <v>231</v>
      </c>
      <c r="E197" s="88">
        <v>550</v>
      </c>
    </row>
    <row r="198" spans="2:5" x14ac:dyDescent="0.3">
      <c r="B198" s="86" t="s">
        <v>323</v>
      </c>
      <c r="C198" s="212" t="s">
        <v>324</v>
      </c>
      <c r="D198" s="87" t="s">
        <v>231</v>
      </c>
      <c r="E198" s="88">
        <v>550</v>
      </c>
    </row>
    <row r="199" spans="2:5" x14ac:dyDescent="0.3">
      <c r="B199" s="86" t="s">
        <v>325</v>
      </c>
      <c r="C199" s="212" t="s">
        <v>326</v>
      </c>
      <c r="D199" s="87" t="s">
        <v>231</v>
      </c>
      <c r="E199" s="88">
        <v>550</v>
      </c>
    </row>
    <row r="200" spans="2:5" x14ac:dyDescent="0.3">
      <c r="B200" s="86" t="s">
        <v>327</v>
      </c>
      <c r="C200" s="212" t="s">
        <v>328</v>
      </c>
      <c r="D200" s="87" t="s">
        <v>231</v>
      </c>
      <c r="E200" s="88">
        <v>550</v>
      </c>
    </row>
    <row r="201" spans="2:5" x14ac:dyDescent="0.3">
      <c r="B201" s="86" t="s">
        <v>329</v>
      </c>
      <c r="C201" s="212" t="s">
        <v>330</v>
      </c>
      <c r="D201" s="87" t="s">
        <v>231</v>
      </c>
      <c r="E201" s="88">
        <v>550</v>
      </c>
    </row>
    <row r="202" spans="2:5" x14ac:dyDescent="0.3">
      <c r="B202" s="86" t="s">
        <v>331</v>
      </c>
      <c r="C202" s="212" t="s">
        <v>332</v>
      </c>
      <c r="D202" s="87" t="s">
        <v>231</v>
      </c>
      <c r="E202" s="88">
        <v>550</v>
      </c>
    </row>
    <row r="203" spans="2:5" x14ac:dyDescent="0.3">
      <c r="B203" s="86" t="s">
        <v>333</v>
      </c>
      <c r="C203" s="212" t="s">
        <v>334</v>
      </c>
      <c r="D203" s="87" t="s">
        <v>231</v>
      </c>
      <c r="E203" s="88">
        <v>550</v>
      </c>
    </row>
    <row r="204" spans="2:5" x14ac:dyDescent="0.3">
      <c r="B204" s="86" t="s">
        <v>335</v>
      </c>
      <c r="C204" s="212" t="s">
        <v>336</v>
      </c>
      <c r="D204" s="87" t="s">
        <v>231</v>
      </c>
      <c r="E204" s="88">
        <v>5600</v>
      </c>
    </row>
    <row r="205" spans="2:5" x14ac:dyDescent="0.3">
      <c r="B205" s="86" t="s">
        <v>337</v>
      </c>
      <c r="C205" s="212" t="s">
        <v>338</v>
      </c>
      <c r="D205" s="87" t="s">
        <v>231</v>
      </c>
      <c r="E205" s="88">
        <v>7350</v>
      </c>
    </row>
    <row r="206" spans="2:5" x14ac:dyDescent="0.3">
      <c r="B206" s="86" t="s">
        <v>57</v>
      </c>
      <c r="C206" s="212" t="s">
        <v>542</v>
      </c>
      <c r="D206" s="87" t="s">
        <v>231</v>
      </c>
      <c r="E206" s="88">
        <v>7400</v>
      </c>
    </row>
    <row r="207" spans="2:5" ht="27.6" x14ac:dyDescent="0.3">
      <c r="B207" s="86" t="s">
        <v>339</v>
      </c>
      <c r="C207" s="212" t="s">
        <v>340</v>
      </c>
      <c r="D207" s="87" t="s">
        <v>231</v>
      </c>
      <c r="E207" s="88">
        <v>1050</v>
      </c>
    </row>
    <row r="208" spans="2:5" x14ac:dyDescent="0.3">
      <c r="B208" s="86" t="s">
        <v>341</v>
      </c>
      <c r="C208" s="212" t="s">
        <v>5</v>
      </c>
      <c r="D208" s="87" t="s">
        <v>231</v>
      </c>
      <c r="E208" s="88">
        <v>2200</v>
      </c>
    </row>
    <row r="209" spans="2:5" x14ac:dyDescent="0.3">
      <c r="B209" s="86" t="s">
        <v>668</v>
      </c>
      <c r="C209" s="212" t="s">
        <v>670</v>
      </c>
      <c r="D209" s="87" t="s">
        <v>231</v>
      </c>
      <c r="E209" s="88">
        <v>3150</v>
      </c>
    </row>
    <row r="210" spans="2:5" ht="27.6" x14ac:dyDescent="0.3">
      <c r="B210" s="86" t="s">
        <v>800</v>
      </c>
      <c r="C210" s="212" t="s">
        <v>802</v>
      </c>
      <c r="D210" s="87" t="s">
        <v>3</v>
      </c>
      <c r="E210" s="88">
        <v>29900</v>
      </c>
    </row>
    <row r="211" spans="2:5" x14ac:dyDescent="0.3">
      <c r="B211" s="86" t="s">
        <v>669</v>
      </c>
      <c r="C211" s="212" t="s">
        <v>1100</v>
      </c>
      <c r="D211" s="87" t="s">
        <v>231</v>
      </c>
      <c r="E211" s="88">
        <v>3150</v>
      </c>
    </row>
    <row r="212" spans="2:5" ht="27.6" x14ac:dyDescent="0.3">
      <c r="B212" s="86" t="s">
        <v>801</v>
      </c>
      <c r="C212" s="212" t="s">
        <v>1101</v>
      </c>
      <c r="D212" s="87" t="s">
        <v>3</v>
      </c>
      <c r="E212" s="88">
        <v>29900</v>
      </c>
    </row>
    <row r="213" spans="2:5" ht="27.6" x14ac:dyDescent="0.3">
      <c r="B213" s="86" t="s">
        <v>788</v>
      </c>
      <c r="C213" s="212" t="s">
        <v>789</v>
      </c>
      <c r="D213" s="87" t="s">
        <v>231</v>
      </c>
      <c r="E213" s="88">
        <v>1300</v>
      </c>
    </row>
    <row r="214" spans="2:5" x14ac:dyDescent="0.3">
      <c r="B214" s="86" t="s">
        <v>94</v>
      </c>
      <c r="C214" s="212" t="s">
        <v>342</v>
      </c>
      <c r="D214" s="87" t="s">
        <v>231</v>
      </c>
      <c r="E214" s="88">
        <v>4650</v>
      </c>
    </row>
    <row r="215" spans="2:5" ht="27.6" x14ac:dyDescent="0.3">
      <c r="B215" s="86" t="s">
        <v>343</v>
      </c>
      <c r="C215" s="212" t="s">
        <v>344</v>
      </c>
      <c r="D215" s="87" t="s">
        <v>231</v>
      </c>
      <c r="E215" s="88">
        <v>7800</v>
      </c>
    </row>
    <row r="216" spans="2:5" ht="27.6" x14ac:dyDescent="0.3">
      <c r="B216" s="86" t="s">
        <v>345</v>
      </c>
      <c r="C216" s="212" t="s">
        <v>346</v>
      </c>
      <c r="D216" s="87" t="s">
        <v>231</v>
      </c>
      <c r="E216" s="88">
        <v>7800</v>
      </c>
    </row>
    <row r="217" spans="2:5" x14ac:dyDescent="0.3">
      <c r="B217" s="86" t="s">
        <v>6</v>
      </c>
      <c r="C217" s="212" t="s">
        <v>7</v>
      </c>
      <c r="D217" s="87" t="s">
        <v>231</v>
      </c>
      <c r="E217" s="88">
        <v>4650</v>
      </c>
    </row>
    <row r="218" spans="2:5" x14ac:dyDescent="0.3">
      <c r="B218" s="86" t="s">
        <v>347</v>
      </c>
      <c r="C218" s="212" t="s">
        <v>348</v>
      </c>
      <c r="D218" s="87" t="s">
        <v>231</v>
      </c>
      <c r="E218" s="88">
        <v>4500</v>
      </c>
    </row>
    <row r="219" spans="2:5" ht="27.6" x14ac:dyDescent="0.3">
      <c r="B219" s="86" t="s">
        <v>576</v>
      </c>
      <c r="C219" s="212" t="s">
        <v>577</v>
      </c>
      <c r="D219" s="87" t="s">
        <v>3</v>
      </c>
      <c r="E219" s="88">
        <v>40900</v>
      </c>
    </row>
    <row r="220" spans="2:5" ht="27.6" x14ac:dyDescent="0.3">
      <c r="B220" s="86" t="s">
        <v>578</v>
      </c>
      <c r="C220" s="212" t="s">
        <v>579</v>
      </c>
      <c r="D220" s="87" t="s">
        <v>3</v>
      </c>
      <c r="E220" s="88">
        <v>40900</v>
      </c>
    </row>
    <row r="221" spans="2:5" ht="27.6" x14ac:dyDescent="0.3">
      <c r="B221" s="86" t="s">
        <v>580</v>
      </c>
      <c r="C221" s="212" t="s">
        <v>581</v>
      </c>
      <c r="D221" s="87" t="s">
        <v>3</v>
      </c>
      <c r="E221" s="88">
        <v>44900</v>
      </c>
    </row>
    <row r="222" spans="2:5" ht="27.6" x14ac:dyDescent="0.3">
      <c r="B222" s="86" t="s">
        <v>582</v>
      </c>
      <c r="C222" s="212" t="s">
        <v>583</v>
      </c>
      <c r="D222" s="87" t="s">
        <v>3</v>
      </c>
      <c r="E222" s="88">
        <v>44900</v>
      </c>
    </row>
    <row r="223" spans="2:5" x14ac:dyDescent="0.3">
      <c r="B223" s="86" t="s">
        <v>349</v>
      </c>
      <c r="C223" s="212" t="s">
        <v>350</v>
      </c>
      <c r="D223" s="87" t="s">
        <v>231</v>
      </c>
      <c r="E223" s="88">
        <v>4500</v>
      </c>
    </row>
    <row r="224" spans="2:5" x14ac:dyDescent="0.3">
      <c r="B224" s="86" t="s">
        <v>765</v>
      </c>
      <c r="C224" s="212" t="s">
        <v>766</v>
      </c>
      <c r="D224" s="87" t="s">
        <v>767</v>
      </c>
      <c r="E224" s="88">
        <v>7400</v>
      </c>
    </row>
    <row r="225" spans="2:5" ht="27.6" x14ac:dyDescent="0.3">
      <c r="B225" s="86" t="s">
        <v>803</v>
      </c>
      <c r="C225" s="212" t="s">
        <v>804</v>
      </c>
      <c r="D225" s="87" t="s">
        <v>3</v>
      </c>
      <c r="E225" s="88">
        <v>71900</v>
      </c>
    </row>
    <row r="226" spans="2:5" x14ac:dyDescent="0.3">
      <c r="B226" s="86" t="s">
        <v>351</v>
      </c>
      <c r="C226" s="212" t="s">
        <v>352</v>
      </c>
      <c r="D226" s="87" t="s">
        <v>231</v>
      </c>
      <c r="E226" s="88">
        <v>4050</v>
      </c>
    </row>
    <row r="227" spans="2:5" ht="27.6" x14ac:dyDescent="0.3">
      <c r="B227" s="86" t="s">
        <v>353</v>
      </c>
      <c r="C227" s="212" t="s">
        <v>354</v>
      </c>
      <c r="D227" s="87" t="s">
        <v>231</v>
      </c>
      <c r="E227" s="88">
        <v>5900</v>
      </c>
    </row>
    <row r="228" spans="2:5" x14ac:dyDescent="0.3">
      <c r="B228" s="86" t="s">
        <v>355</v>
      </c>
      <c r="C228" s="212" t="s">
        <v>356</v>
      </c>
      <c r="D228" s="87" t="s">
        <v>231</v>
      </c>
      <c r="E228" s="88">
        <v>7350</v>
      </c>
    </row>
    <row r="229" spans="2:5" x14ac:dyDescent="0.3">
      <c r="B229" s="86" t="s">
        <v>357</v>
      </c>
      <c r="C229" s="212" t="s">
        <v>358</v>
      </c>
      <c r="D229" s="87" t="s">
        <v>231</v>
      </c>
      <c r="E229" s="88">
        <v>7350</v>
      </c>
    </row>
    <row r="230" spans="2:5" x14ac:dyDescent="0.3">
      <c r="B230" s="86" t="s">
        <v>359</v>
      </c>
      <c r="C230" s="212" t="s">
        <v>360</v>
      </c>
      <c r="D230" s="87" t="s">
        <v>231</v>
      </c>
      <c r="E230" s="88">
        <v>700</v>
      </c>
    </row>
    <row r="231" spans="2:5" x14ac:dyDescent="0.3">
      <c r="B231" s="86" t="s">
        <v>362</v>
      </c>
      <c r="C231" s="212" t="s">
        <v>584</v>
      </c>
      <c r="D231" s="87" t="s">
        <v>231</v>
      </c>
      <c r="E231" s="88">
        <v>9650</v>
      </c>
    </row>
    <row r="232" spans="2:5" x14ac:dyDescent="0.3">
      <c r="B232" s="86" t="s">
        <v>363</v>
      </c>
      <c r="C232" s="212" t="s">
        <v>585</v>
      </c>
      <c r="D232" s="87" t="s">
        <v>231</v>
      </c>
      <c r="E232" s="88">
        <v>9650</v>
      </c>
    </row>
    <row r="233" spans="2:5" x14ac:dyDescent="0.3">
      <c r="B233" s="86" t="s">
        <v>364</v>
      </c>
      <c r="C233" s="212" t="s">
        <v>365</v>
      </c>
      <c r="D233" s="87" t="s">
        <v>231</v>
      </c>
      <c r="E233" s="88">
        <v>2750</v>
      </c>
    </row>
    <row r="234" spans="2:5" x14ac:dyDescent="0.3">
      <c r="B234" s="86" t="s">
        <v>366</v>
      </c>
      <c r="C234" s="212" t="s">
        <v>367</v>
      </c>
      <c r="D234" s="87" t="s">
        <v>231</v>
      </c>
      <c r="E234" s="88">
        <v>1450</v>
      </c>
    </row>
    <row r="235" spans="2:5" s="5" customFormat="1" x14ac:dyDescent="0.3">
      <c r="B235" s="86" t="s">
        <v>586</v>
      </c>
      <c r="C235" s="212" t="s">
        <v>587</v>
      </c>
      <c r="D235" s="87" t="s">
        <v>231</v>
      </c>
      <c r="E235" s="88">
        <v>15350</v>
      </c>
    </row>
    <row r="236" spans="2:5" s="5" customFormat="1" x14ac:dyDescent="0.3">
      <c r="B236" s="86" t="s">
        <v>588</v>
      </c>
      <c r="C236" s="212" t="s">
        <v>589</v>
      </c>
      <c r="D236" s="87" t="s">
        <v>231</v>
      </c>
      <c r="E236" s="88">
        <v>19450</v>
      </c>
    </row>
    <row r="237" spans="2:5" s="5" customFormat="1" x14ac:dyDescent="0.3">
      <c r="B237" s="86" t="s">
        <v>370</v>
      </c>
      <c r="C237" s="212" t="s">
        <v>371</v>
      </c>
      <c r="D237" s="87" t="s">
        <v>231</v>
      </c>
      <c r="E237" s="88">
        <v>5950</v>
      </c>
    </row>
    <row r="238" spans="2:5" s="5" customFormat="1" x14ac:dyDescent="0.3">
      <c r="B238" s="86" t="s">
        <v>808</v>
      </c>
      <c r="C238" s="212" t="s">
        <v>809</v>
      </c>
      <c r="D238" s="87" t="s">
        <v>231</v>
      </c>
      <c r="E238" s="88">
        <v>50</v>
      </c>
    </row>
    <row r="239" spans="2:5" s="5" customFormat="1" ht="27.6" x14ac:dyDescent="0.3">
      <c r="B239" s="86" t="s">
        <v>372</v>
      </c>
      <c r="C239" s="212" t="s">
        <v>373</v>
      </c>
      <c r="D239" s="87" t="s">
        <v>231</v>
      </c>
      <c r="E239" s="88">
        <v>2750</v>
      </c>
    </row>
    <row r="240" spans="2:5" s="5" customFormat="1" ht="27.6" x14ac:dyDescent="0.3">
      <c r="B240" s="86" t="s">
        <v>374</v>
      </c>
      <c r="C240" s="212" t="s">
        <v>375</v>
      </c>
      <c r="D240" s="87" t="s">
        <v>231</v>
      </c>
      <c r="E240" s="88">
        <v>3850</v>
      </c>
    </row>
    <row r="241" spans="2:5" s="5" customFormat="1" x14ac:dyDescent="0.3">
      <c r="B241" s="86" t="s">
        <v>10</v>
      </c>
      <c r="C241" s="212" t="s">
        <v>376</v>
      </c>
      <c r="D241" s="87" t="s">
        <v>231</v>
      </c>
      <c r="E241" s="88">
        <v>5950</v>
      </c>
    </row>
    <row r="242" spans="2:5" s="5" customFormat="1" x14ac:dyDescent="0.3">
      <c r="B242" s="86" t="s">
        <v>11</v>
      </c>
      <c r="C242" s="212" t="s">
        <v>377</v>
      </c>
      <c r="D242" s="87" t="s">
        <v>231</v>
      </c>
      <c r="E242" s="88">
        <v>10700</v>
      </c>
    </row>
    <row r="243" spans="2:5" s="5" customFormat="1" x14ac:dyDescent="0.3">
      <c r="B243" s="86" t="s">
        <v>947</v>
      </c>
      <c r="C243" s="212" t="s">
        <v>948</v>
      </c>
      <c r="D243" s="87" t="s">
        <v>231</v>
      </c>
      <c r="E243" s="88">
        <v>7500</v>
      </c>
    </row>
    <row r="244" spans="2:5" s="5" customFormat="1" x14ac:dyDescent="0.3">
      <c r="B244" s="86" t="s">
        <v>124</v>
      </c>
      <c r="C244" s="212" t="s">
        <v>378</v>
      </c>
      <c r="D244" s="87" t="s">
        <v>231</v>
      </c>
      <c r="E244" s="88">
        <v>8900</v>
      </c>
    </row>
    <row r="245" spans="2:5" s="5" customFormat="1" x14ac:dyDescent="0.3">
      <c r="B245" s="86" t="s">
        <v>529</v>
      </c>
      <c r="C245" s="212" t="s">
        <v>671</v>
      </c>
      <c r="D245" s="87" t="s">
        <v>231</v>
      </c>
      <c r="E245" s="88">
        <v>5600</v>
      </c>
    </row>
    <row r="246" spans="2:5" s="5" customFormat="1" x14ac:dyDescent="0.3">
      <c r="B246" s="86" t="s">
        <v>379</v>
      </c>
      <c r="C246" s="212" t="s">
        <v>380</v>
      </c>
      <c r="D246" s="87" t="s">
        <v>231</v>
      </c>
      <c r="E246" s="88">
        <v>3500</v>
      </c>
    </row>
    <row r="247" spans="2:5" s="5" customFormat="1" x14ac:dyDescent="0.3">
      <c r="B247" s="86" t="s">
        <v>381</v>
      </c>
      <c r="C247" s="212" t="s">
        <v>382</v>
      </c>
      <c r="D247" s="87" t="s">
        <v>231</v>
      </c>
      <c r="E247" s="88">
        <v>3650</v>
      </c>
    </row>
    <row r="248" spans="2:5" x14ac:dyDescent="0.3">
      <c r="B248" s="86" t="s">
        <v>123</v>
      </c>
      <c r="C248" s="212" t="s">
        <v>383</v>
      </c>
      <c r="D248" s="87" t="s">
        <v>231</v>
      </c>
      <c r="E248" s="88">
        <v>3700</v>
      </c>
    </row>
    <row r="249" spans="2:5" ht="15.6" x14ac:dyDescent="0.3">
      <c r="B249" s="84" t="s">
        <v>434</v>
      </c>
      <c r="C249" s="224"/>
      <c r="D249" s="228"/>
      <c r="E249" s="228"/>
    </row>
    <row r="250" spans="2:5" x14ac:dyDescent="0.3">
      <c r="B250" s="86" t="s">
        <v>84</v>
      </c>
      <c r="C250" s="212" t="s">
        <v>1097</v>
      </c>
      <c r="D250" s="87" t="s">
        <v>231</v>
      </c>
      <c r="E250" s="88">
        <v>54850</v>
      </c>
    </row>
    <row r="251" spans="2:5" x14ac:dyDescent="0.3">
      <c r="B251" s="86" t="s">
        <v>86</v>
      </c>
      <c r="C251" s="212" t="s">
        <v>1098</v>
      </c>
      <c r="D251" s="87" t="s">
        <v>231</v>
      </c>
      <c r="E251" s="88">
        <v>64150</v>
      </c>
    </row>
    <row r="252" spans="2:5" x14ac:dyDescent="0.3">
      <c r="B252" s="86" t="s">
        <v>89</v>
      </c>
      <c r="C252" s="212" t="s">
        <v>1099</v>
      </c>
      <c r="D252" s="87" t="s">
        <v>231</v>
      </c>
      <c r="E252" s="88">
        <v>74400</v>
      </c>
    </row>
    <row r="253" spans="2:5" x14ac:dyDescent="0.3">
      <c r="B253" s="86" t="s">
        <v>892</v>
      </c>
      <c r="C253" s="212" t="s">
        <v>893</v>
      </c>
      <c r="D253" s="87" t="s">
        <v>231</v>
      </c>
      <c r="E253" s="88">
        <v>63600</v>
      </c>
    </row>
    <row r="254" spans="2:5" x14ac:dyDescent="0.3">
      <c r="B254" s="86" t="s">
        <v>436</v>
      </c>
      <c r="C254" s="212" t="s">
        <v>437</v>
      </c>
      <c r="D254" s="87" t="s">
        <v>231</v>
      </c>
      <c r="E254" s="88">
        <v>108250</v>
      </c>
    </row>
    <row r="255" spans="2:5" x14ac:dyDescent="0.3">
      <c r="B255" s="86" t="s">
        <v>438</v>
      </c>
      <c r="C255" s="212" t="s">
        <v>439</v>
      </c>
      <c r="D255" s="87" t="s">
        <v>231</v>
      </c>
      <c r="E255" s="88">
        <v>105850</v>
      </c>
    </row>
    <row r="256" spans="2:5" x14ac:dyDescent="0.3">
      <c r="B256" s="86" t="s">
        <v>440</v>
      </c>
      <c r="C256" s="212" t="s">
        <v>441</v>
      </c>
      <c r="D256" s="87" t="s">
        <v>231</v>
      </c>
      <c r="E256" s="88">
        <v>118350</v>
      </c>
    </row>
    <row r="257" spans="2:5" x14ac:dyDescent="0.3">
      <c r="B257" s="86" t="s">
        <v>1109</v>
      </c>
      <c r="C257" s="212" t="s">
        <v>435</v>
      </c>
      <c r="D257" s="87" t="s">
        <v>231</v>
      </c>
      <c r="E257" s="88">
        <v>127450</v>
      </c>
    </row>
    <row r="258" spans="2:5" ht="55.2" x14ac:dyDescent="0.3">
      <c r="B258" s="86" t="s">
        <v>83</v>
      </c>
      <c r="C258" s="212" t="s">
        <v>1112</v>
      </c>
      <c r="D258" s="87" t="s">
        <v>3</v>
      </c>
      <c r="E258" s="88">
        <v>50900</v>
      </c>
    </row>
    <row r="259" spans="2:5" ht="82.8" x14ac:dyDescent="0.3">
      <c r="B259" s="86" t="s">
        <v>1023</v>
      </c>
      <c r="C259" s="212" t="s">
        <v>1113</v>
      </c>
      <c r="D259" s="87" t="s">
        <v>3</v>
      </c>
      <c r="E259" s="88">
        <v>55900</v>
      </c>
    </row>
    <row r="260" spans="2:5" ht="55.2" x14ac:dyDescent="0.3">
      <c r="B260" s="86" t="s">
        <v>87</v>
      </c>
      <c r="C260" s="212" t="s">
        <v>1114</v>
      </c>
      <c r="D260" s="87" t="s">
        <v>3</v>
      </c>
      <c r="E260" s="88">
        <v>55900</v>
      </c>
    </row>
    <row r="261" spans="2:5" ht="82.8" x14ac:dyDescent="0.3">
      <c r="B261" s="86" t="s">
        <v>1024</v>
      </c>
      <c r="C261" s="212" t="s">
        <v>1115</v>
      </c>
      <c r="D261" s="87" t="s">
        <v>3</v>
      </c>
      <c r="E261" s="88">
        <v>60900</v>
      </c>
    </row>
    <row r="262" spans="2:5" ht="55.2" x14ac:dyDescent="0.3">
      <c r="B262" s="86" t="s">
        <v>504</v>
      </c>
      <c r="C262" s="212" t="s">
        <v>1116</v>
      </c>
      <c r="D262" s="87" t="s">
        <v>3</v>
      </c>
      <c r="E262" s="88">
        <v>65900</v>
      </c>
    </row>
    <row r="263" spans="2:5" ht="82.8" x14ac:dyDescent="0.3">
      <c r="B263" s="86" t="s">
        <v>1025</v>
      </c>
      <c r="C263" s="212" t="s">
        <v>1117</v>
      </c>
      <c r="D263" s="87" t="s">
        <v>3</v>
      </c>
      <c r="E263" s="88">
        <v>70900</v>
      </c>
    </row>
    <row r="264" spans="2:5" ht="69" x14ac:dyDescent="0.3">
      <c r="B264" s="86" t="s">
        <v>90</v>
      </c>
      <c r="C264" s="212" t="s">
        <v>1118</v>
      </c>
      <c r="D264" s="87" t="s">
        <v>3</v>
      </c>
      <c r="E264" s="88">
        <v>85900</v>
      </c>
    </row>
    <row r="265" spans="2:5" ht="82.8" x14ac:dyDescent="0.3">
      <c r="B265" s="86" t="s">
        <v>1026</v>
      </c>
      <c r="C265" s="212" t="s">
        <v>1119</v>
      </c>
      <c r="D265" s="87" t="s">
        <v>3</v>
      </c>
      <c r="E265" s="88">
        <v>90900</v>
      </c>
    </row>
    <row r="266" spans="2:5" ht="82.8" x14ac:dyDescent="0.3">
      <c r="B266" s="86" t="s">
        <v>91</v>
      </c>
      <c r="C266" s="212" t="s">
        <v>1120</v>
      </c>
      <c r="D266" s="87" t="s">
        <v>3</v>
      </c>
      <c r="E266" s="88">
        <v>95900</v>
      </c>
    </row>
    <row r="267" spans="2:5" ht="110.4" x14ac:dyDescent="0.3">
      <c r="B267" s="86" t="s">
        <v>1027</v>
      </c>
      <c r="C267" s="212" t="s">
        <v>1121</v>
      </c>
      <c r="D267" s="87" t="s">
        <v>3</v>
      </c>
      <c r="E267" s="88">
        <v>100900</v>
      </c>
    </row>
    <row r="268" spans="2:5" ht="69" x14ac:dyDescent="0.3">
      <c r="B268" s="86" t="s">
        <v>889</v>
      </c>
      <c r="C268" s="212" t="s">
        <v>888</v>
      </c>
      <c r="D268" s="87" t="s">
        <v>3</v>
      </c>
      <c r="E268" s="88">
        <v>74900</v>
      </c>
    </row>
    <row r="269" spans="2:5" ht="82.8" x14ac:dyDescent="0.3">
      <c r="B269" s="86" t="s">
        <v>903</v>
      </c>
      <c r="C269" s="212" t="s">
        <v>890</v>
      </c>
      <c r="D269" s="87" t="s">
        <v>3</v>
      </c>
      <c r="E269" s="88">
        <v>84900</v>
      </c>
    </row>
    <row r="270" spans="2:5" ht="69" x14ac:dyDescent="0.3">
      <c r="B270" s="86" t="s">
        <v>476</v>
      </c>
      <c r="C270" s="212" t="s">
        <v>590</v>
      </c>
      <c r="D270" s="87" t="s">
        <v>3</v>
      </c>
      <c r="E270" s="88">
        <v>94900</v>
      </c>
    </row>
    <row r="271" spans="2:5" ht="82.8" x14ac:dyDescent="0.3">
      <c r="B271" s="86" t="s">
        <v>904</v>
      </c>
      <c r="C271" s="212" t="s">
        <v>915</v>
      </c>
      <c r="D271" s="87" t="s">
        <v>3</v>
      </c>
      <c r="E271" s="88">
        <v>104900</v>
      </c>
    </row>
    <row r="272" spans="2:5" ht="69" x14ac:dyDescent="0.3">
      <c r="B272" s="86" t="s">
        <v>477</v>
      </c>
      <c r="C272" s="212" t="s">
        <v>591</v>
      </c>
      <c r="D272" s="87" t="s">
        <v>3</v>
      </c>
      <c r="E272" s="88">
        <v>94900</v>
      </c>
    </row>
    <row r="273" spans="2:5" ht="82.8" x14ac:dyDescent="0.3">
      <c r="B273" s="86" t="s">
        <v>905</v>
      </c>
      <c r="C273" s="212" t="s">
        <v>916</v>
      </c>
      <c r="D273" s="87" t="s">
        <v>3</v>
      </c>
      <c r="E273" s="88">
        <v>104900</v>
      </c>
    </row>
    <row r="274" spans="2:5" ht="69" x14ac:dyDescent="0.3">
      <c r="B274" s="86" t="s">
        <v>478</v>
      </c>
      <c r="C274" s="212" t="s">
        <v>592</v>
      </c>
      <c r="D274" s="87" t="s">
        <v>3</v>
      </c>
      <c r="E274" s="88">
        <v>99900</v>
      </c>
    </row>
    <row r="275" spans="2:5" ht="82.8" x14ac:dyDescent="0.3">
      <c r="B275" s="86" t="s">
        <v>906</v>
      </c>
      <c r="C275" s="212" t="s">
        <v>914</v>
      </c>
      <c r="D275" s="87" t="s">
        <v>3</v>
      </c>
      <c r="E275" s="88">
        <v>109900</v>
      </c>
    </row>
    <row r="276" spans="2:5" ht="69" x14ac:dyDescent="0.3">
      <c r="B276" s="86" t="s">
        <v>479</v>
      </c>
      <c r="C276" s="212" t="s">
        <v>945</v>
      </c>
      <c r="D276" s="87" t="s">
        <v>3</v>
      </c>
      <c r="E276" s="88">
        <v>109900</v>
      </c>
    </row>
    <row r="277" spans="2:5" ht="82.8" x14ac:dyDescent="0.3">
      <c r="B277" s="86" t="s">
        <v>907</v>
      </c>
      <c r="C277" s="212" t="s">
        <v>946</v>
      </c>
      <c r="D277" s="87" t="s">
        <v>3</v>
      </c>
      <c r="E277" s="88">
        <v>119900</v>
      </c>
    </row>
    <row r="278" spans="2:5" ht="82.8" x14ac:dyDescent="0.3">
      <c r="B278" s="86" t="s">
        <v>480</v>
      </c>
      <c r="C278" s="212" t="s">
        <v>593</v>
      </c>
      <c r="D278" s="87" t="s">
        <v>3</v>
      </c>
      <c r="E278" s="88">
        <v>119900</v>
      </c>
    </row>
    <row r="279" spans="2:5" ht="110.4" x14ac:dyDescent="0.3">
      <c r="B279" s="86" t="s">
        <v>908</v>
      </c>
      <c r="C279" s="212" t="s">
        <v>891</v>
      </c>
      <c r="D279" s="87" t="s">
        <v>3</v>
      </c>
      <c r="E279" s="88">
        <v>129900</v>
      </c>
    </row>
    <row r="280" spans="2:5" ht="82.8" x14ac:dyDescent="0.3">
      <c r="B280" s="86" t="s">
        <v>501</v>
      </c>
      <c r="C280" s="212" t="s">
        <v>594</v>
      </c>
      <c r="D280" s="87" t="s">
        <v>3</v>
      </c>
      <c r="E280" s="88">
        <v>129900</v>
      </c>
    </row>
    <row r="281" spans="2:5" ht="110.4" x14ac:dyDescent="0.3">
      <c r="B281" s="86" t="s">
        <v>909</v>
      </c>
      <c r="C281" s="212" t="s">
        <v>913</v>
      </c>
      <c r="D281" s="87" t="s">
        <v>3</v>
      </c>
      <c r="E281" s="88">
        <v>139900</v>
      </c>
    </row>
    <row r="282" spans="2:5" ht="69" x14ac:dyDescent="0.3">
      <c r="B282" s="86" t="s">
        <v>502</v>
      </c>
      <c r="C282" s="212" t="s">
        <v>595</v>
      </c>
      <c r="D282" s="87" t="s">
        <v>3</v>
      </c>
      <c r="E282" s="88">
        <v>139900</v>
      </c>
    </row>
    <row r="283" spans="2:5" ht="96.6" x14ac:dyDescent="0.3">
      <c r="B283" s="86" t="s">
        <v>910</v>
      </c>
      <c r="C283" s="212" t="s">
        <v>881</v>
      </c>
      <c r="D283" s="87" t="s">
        <v>3</v>
      </c>
      <c r="E283" s="88">
        <v>149900</v>
      </c>
    </row>
    <row r="284" spans="2:5" ht="82.8" x14ac:dyDescent="0.3">
      <c r="B284" s="86" t="s">
        <v>503</v>
      </c>
      <c r="C284" s="212" t="s">
        <v>596</v>
      </c>
      <c r="D284" s="87" t="s">
        <v>3</v>
      </c>
      <c r="E284" s="88">
        <v>149900</v>
      </c>
    </row>
    <row r="285" spans="2:5" ht="110.4" x14ac:dyDescent="0.3">
      <c r="B285" s="86" t="s">
        <v>911</v>
      </c>
      <c r="C285" s="212" t="s">
        <v>912</v>
      </c>
      <c r="D285" s="87" t="s">
        <v>3</v>
      </c>
      <c r="E285" s="88">
        <v>159900</v>
      </c>
    </row>
    <row r="286" spans="2:5" ht="15.6" x14ac:dyDescent="0.3">
      <c r="B286" s="84" t="s">
        <v>261</v>
      </c>
      <c r="C286" s="222"/>
      <c r="D286" s="228"/>
      <c r="E286" s="228">
        <v>0</v>
      </c>
    </row>
    <row r="287" spans="2:5" s="5" customFormat="1" x14ac:dyDescent="0.3">
      <c r="B287" s="86" t="s">
        <v>597</v>
      </c>
      <c r="C287" s="212" t="s">
        <v>598</v>
      </c>
      <c r="D287" s="87" t="s">
        <v>231</v>
      </c>
      <c r="E287" s="88">
        <v>11950</v>
      </c>
    </row>
    <row r="288" spans="2:5" s="5" customFormat="1" x14ac:dyDescent="0.3">
      <c r="B288" s="86" t="s">
        <v>599</v>
      </c>
      <c r="C288" s="212" t="s">
        <v>600</v>
      </c>
      <c r="D288" s="87" t="s">
        <v>231</v>
      </c>
      <c r="E288" s="88">
        <v>7450</v>
      </c>
    </row>
    <row r="289" spans="2:5" s="5" customFormat="1" x14ac:dyDescent="0.3">
      <c r="B289" s="86" t="s">
        <v>601</v>
      </c>
      <c r="C289" s="212" t="s">
        <v>949</v>
      </c>
      <c r="D289" s="87" t="s">
        <v>231</v>
      </c>
      <c r="E289" s="88">
        <v>8800</v>
      </c>
    </row>
    <row r="290" spans="2:5" s="5" customFormat="1" x14ac:dyDescent="0.3">
      <c r="B290" s="86" t="s">
        <v>602</v>
      </c>
      <c r="C290" s="212" t="s">
        <v>603</v>
      </c>
      <c r="D290" s="87" t="s">
        <v>231</v>
      </c>
      <c r="E290" s="88">
        <v>11100</v>
      </c>
    </row>
    <row r="291" spans="2:5" s="5" customFormat="1" x14ac:dyDescent="0.3">
      <c r="B291" s="86" t="s">
        <v>604</v>
      </c>
      <c r="C291" s="212" t="s">
        <v>605</v>
      </c>
      <c r="D291" s="87" t="s">
        <v>231</v>
      </c>
      <c r="E291" s="88">
        <v>5800</v>
      </c>
    </row>
    <row r="292" spans="2:5" s="5" customFormat="1" x14ac:dyDescent="0.3">
      <c r="B292" s="86" t="s">
        <v>506</v>
      </c>
      <c r="C292" s="212" t="s">
        <v>505</v>
      </c>
      <c r="D292" s="87" t="s">
        <v>231</v>
      </c>
      <c r="E292" s="88">
        <v>6850</v>
      </c>
    </row>
    <row r="293" spans="2:5" s="5" customFormat="1" x14ac:dyDescent="0.3">
      <c r="B293" s="86" t="s">
        <v>74</v>
      </c>
      <c r="C293" s="212" t="s">
        <v>226</v>
      </c>
      <c r="D293" s="87" t="s">
        <v>231</v>
      </c>
      <c r="E293" s="88">
        <v>3250</v>
      </c>
    </row>
    <row r="294" spans="2:5" s="5" customFormat="1" x14ac:dyDescent="0.3">
      <c r="B294" s="86" t="s">
        <v>211</v>
      </c>
      <c r="C294" s="212" t="s">
        <v>212</v>
      </c>
      <c r="D294" s="87" t="s">
        <v>231</v>
      </c>
      <c r="E294" s="88">
        <v>6550</v>
      </c>
    </row>
    <row r="295" spans="2:5" s="5" customFormat="1" x14ac:dyDescent="0.3">
      <c r="B295" s="86" t="s">
        <v>213</v>
      </c>
      <c r="C295" s="212" t="s">
        <v>214</v>
      </c>
      <c r="D295" s="87" t="s">
        <v>231</v>
      </c>
      <c r="E295" s="88">
        <v>9900</v>
      </c>
    </row>
    <row r="296" spans="2:5" s="5" customFormat="1" x14ac:dyDescent="0.3">
      <c r="B296" s="86" t="s">
        <v>215</v>
      </c>
      <c r="C296" s="212" t="s">
        <v>216</v>
      </c>
      <c r="D296" s="87" t="s">
        <v>231</v>
      </c>
      <c r="E296" s="88">
        <v>11650</v>
      </c>
    </row>
    <row r="297" spans="2:5" s="5" customFormat="1" x14ac:dyDescent="0.3">
      <c r="B297" s="86" t="s">
        <v>217</v>
      </c>
      <c r="C297" s="212" t="s">
        <v>218</v>
      </c>
      <c r="D297" s="87" t="s">
        <v>231</v>
      </c>
      <c r="E297" s="88">
        <v>14500</v>
      </c>
    </row>
    <row r="298" spans="2:5" s="5" customFormat="1" x14ac:dyDescent="0.3">
      <c r="B298" s="86" t="s">
        <v>17</v>
      </c>
      <c r="C298" s="212" t="s">
        <v>219</v>
      </c>
      <c r="D298" s="87" t="s">
        <v>231</v>
      </c>
      <c r="E298" s="88">
        <v>4300</v>
      </c>
    </row>
    <row r="299" spans="2:5" s="5" customFormat="1" ht="27.6" x14ac:dyDescent="0.3">
      <c r="B299" s="86" t="s">
        <v>199</v>
      </c>
      <c r="C299" s="212" t="s">
        <v>606</v>
      </c>
      <c r="D299" s="87" t="s">
        <v>231</v>
      </c>
      <c r="E299" s="88">
        <v>4000</v>
      </c>
    </row>
    <row r="300" spans="2:5" s="5" customFormat="1" x14ac:dyDescent="0.3">
      <c r="B300" s="86" t="s">
        <v>200</v>
      </c>
      <c r="C300" s="212" t="s">
        <v>607</v>
      </c>
      <c r="D300" s="87" t="s">
        <v>231</v>
      </c>
      <c r="E300" s="88">
        <v>4750</v>
      </c>
    </row>
    <row r="301" spans="2:5" s="5" customFormat="1" x14ac:dyDescent="0.3">
      <c r="B301" s="86" t="s">
        <v>220</v>
      </c>
      <c r="C301" s="212" t="s">
        <v>221</v>
      </c>
      <c r="D301" s="87" t="s">
        <v>231</v>
      </c>
      <c r="E301" s="88">
        <v>5600</v>
      </c>
    </row>
    <row r="302" spans="2:5" s="5" customFormat="1" x14ac:dyDescent="0.3">
      <c r="B302" s="86" t="s">
        <v>222</v>
      </c>
      <c r="C302" s="212" t="s">
        <v>223</v>
      </c>
      <c r="D302" s="87" t="s">
        <v>231</v>
      </c>
      <c r="E302" s="88">
        <v>6500</v>
      </c>
    </row>
    <row r="303" spans="2:5" s="5" customFormat="1" x14ac:dyDescent="0.3">
      <c r="B303" s="86" t="s">
        <v>201</v>
      </c>
      <c r="C303" s="212" t="s">
        <v>202</v>
      </c>
      <c r="D303" s="87" t="s">
        <v>231</v>
      </c>
      <c r="E303" s="88">
        <v>6350</v>
      </c>
    </row>
    <row r="304" spans="2:5" s="5" customFormat="1" x14ac:dyDescent="0.3">
      <c r="B304" s="86" t="s">
        <v>203</v>
      </c>
      <c r="C304" s="212" t="s">
        <v>204</v>
      </c>
      <c r="D304" s="87" t="s">
        <v>231</v>
      </c>
      <c r="E304" s="88">
        <v>6900</v>
      </c>
    </row>
    <row r="305" spans="2:5" s="5" customFormat="1" x14ac:dyDescent="0.3">
      <c r="B305" s="86" t="s">
        <v>205</v>
      </c>
      <c r="C305" s="212" t="s">
        <v>206</v>
      </c>
      <c r="D305" s="87" t="s">
        <v>231</v>
      </c>
      <c r="E305" s="88">
        <v>7000</v>
      </c>
    </row>
    <row r="306" spans="2:5" x14ac:dyDescent="0.3">
      <c r="B306" s="86" t="s">
        <v>76</v>
      </c>
      <c r="C306" s="212" t="s">
        <v>77</v>
      </c>
      <c r="D306" s="87" t="s">
        <v>231</v>
      </c>
      <c r="E306" s="88">
        <v>7650</v>
      </c>
    </row>
    <row r="307" spans="2:5" x14ac:dyDescent="0.3">
      <c r="B307" s="86" t="s">
        <v>18</v>
      </c>
      <c r="C307" s="212" t="s">
        <v>19</v>
      </c>
      <c r="D307" s="87" t="s">
        <v>231</v>
      </c>
      <c r="E307" s="88">
        <v>4850</v>
      </c>
    </row>
    <row r="308" spans="2:5" x14ac:dyDescent="0.3">
      <c r="B308" s="86" t="s">
        <v>20</v>
      </c>
      <c r="C308" s="212" t="s">
        <v>224</v>
      </c>
      <c r="D308" s="87" t="s">
        <v>231</v>
      </c>
      <c r="E308" s="88">
        <v>5800</v>
      </c>
    </row>
    <row r="309" spans="2:5" x14ac:dyDescent="0.3">
      <c r="B309" s="86" t="s">
        <v>21</v>
      </c>
      <c r="C309" s="212" t="s">
        <v>225</v>
      </c>
      <c r="D309" s="87" t="s">
        <v>231</v>
      </c>
      <c r="E309" s="88">
        <v>7100</v>
      </c>
    </row>
    <row r="310" spans="2:5" x14ac:dyDescent="0.3">
      <c r="B310" s="86" t="s">
        <v>22</v>
      </c>
      <c r="C310" s="212" t="s">
        <v>78</v>
      </c>
      <c r="D310" s="87" t="s">
        <v>231</v>
      </c>
      <c r="E310" s="88">
        <v>6900</v>
      </c>
    </row>
    <row r="311" spans="2:5" x14ac:dyDescent="0.3">
      <c r="B311" s="86" t="s">
        <v>207</v>
      </c>
      <c r="C311" s="212" t="s">
        <v>950</v>
      </c>
      <c r="D311" s="87" t="s">
        <v>231</v>
      </c>
      <c r="E311" s="88">
        <v>3650</v>
      </c>
    </row>
    <row r="312" spans="2:5" x14ac:dyDescent="0.3">
      <c r="B312" s="86" t="s">
        <v>208</v>
      </c>
      <c r="C312" s="212" t="s">
        <v>608</v>
      </c>
      <c r="D312" s="87" t="s">
        <v>231</v>
      </c>
      <c r="E312" s="88">
        <v>3500</v>
      </c>
    </row>
    <row r="313" spans="2:5" x14ac:dyDescent="0.3">
      <c r="B313" s="86" t="s">
        <v>209</v>
      </c>
      <c r="C313" s="212" t="s">
        <v>609</v>
      </c>
      <c r="D313" s="87" t="s">
        <v>231</v>
      </c>
      <c r="E313" s="88">
        <v>5250</v>
      </c>
    </row>
    <row r="314" spans="2:5" x14ac:dyDescent="0.3">
      <c r="B314" s="86" t="s">
        <v>210</v>
      </c>
      <c r="C314" s="212" t="s">
        <v>951</v>
      </c>
      <c r="D314" s="87" t="s">
        <v>231</v>
      </c>
      <c r="E314" s="88">
        <v>3750</v>
      </c>
    </row>
    <row r="315" spans="2:5" x14ac:dyDescent="0.3">
      <c r="B315" s="86" t="s">
        <v>35</v>
      </c>
      <c r="C315" s="212" t="s">
        <v>610</v>
      </c>
      <c r="D315" s="87" t="s">
        <v>231</v>
      </c>
      <c r="E315" s="88">
        <v>500</v>
      </c>
    </row>
    <row r="316" spans="2:5" ht="27.6" x14ac:dyDescent="0.3">
      <c r="B316" s="86" t="s">
        <v>229</v>
      </c>
      <c r="C316" s="212" t="s">
        <v>611</v>
      </c>
      <c r="D316" s="87" t="s">
        <v>231</v>
      </c>
      <c r="E316" s="88">
        <v>7900</v>
      </c>
    </row>
    <row r="317" spans="2:5" ht="27.6" x14ac:dyDescent="0.3">
      <c r="B317" s="86" t="s">
        <v>227</v>
      </c>
      <c r="C317" s="212" t="s">
        <v>612</v>
      </c>
      <c r="D317" s="87" t="s">
        <v>231</v>
      </c>
      <c r="E317" s="88">
        <v>9000</v>
      </c>
    </row>
    <row r="318" spans="2:5" ht="27.6" x14ac:dyDescent="0.3">
      <c r="B318" s="86" t="s">
        <v>230</v>
      </c>
      <c r="C318" s="212" t="s">
        <v>613</v>
      </c>
      <c r="D318" s="87" t="s">
        <v>231</v>
      </c>
      <c r="E318" s="88">
        <v>11250</v>
      </c>
    </row>
    <row r="319" spans="2:5" ht="27.6" x14ac:dyDescent="0.3">
      <c r="B319" s="86" t="s">
        <v>228</v>
      </c>
      <c r="C319" s="212" t="s">
        <v>614</v>
      </c>
      <c r="D319" s="87" t="s">
        <v>231</v>
      </c>
      <c r="E319" s="88">
        <v>12400</v>
      </c>
    </row>
    <row r="320" spans="2:5" ht="15.6" x14ac:dyDescent="0.3">
      <c r="B320" s="84" t="s">
        <v>387</v>
      </c>
      <c r="C320" s="224"/>
      <c r="D320" s="228"/>
      <c r="E320" s="228"/>
    </row>
    <row r="321" spans="2:5" x14ac:dyDescent="0.3">
      <c r="B321" s="97" t="s">
        <v>388</v>
      </c>
      <c r="C321" s="212"/>
      <c r="D321" s="87"/>
      <c r="E321" s="88"/>
    </row>
    <row r="322" spans="2:5" x14ac:dyDescent="0.3">
      <c r="B322" s="86" t="s">
        <v>111</v>
      </c>
      <c r="C322" s="212" t="s">
        <v>389</v>
      </c>
      <c r="D322" s="87" t="s">
        <v>231</v>
      </c>
      <c r="E322" s="88">
        <v>23050</v>
      </c>
    </row>
    <row r="323" spans="2:5" x14ac:dyDescent="0.3">
      <c r="B323" s="86" t="s">
        <v>1676</v>
      </c>
      <c r="C323" s="212" t="s">
        <v>1677</v>
      </c>
      <c r="D323" s="87" t="s">
        <v>231</v>
      </c>
      <c r="E323" s="88">
        <v>16400</v>
      </c>
    </row>
    <row r="324" spans="2:5" x14ac:dyDescent="0.3">
      <c r="B324" s="86" t="s">
        <v>798</v>
      </c>
      <c r="C324" s="212" t="s">
        <v>799</v>
      </c>
      <c r="D324" s="87" t="s">
        <v>231</v>
      </c>
      <c r="E324" s="88">
        <v>14800</v>
      </c>
    </row>
    <row r="325" spans="2:5" x14ac:dyDescent="0.3">
      <c r="B325" s="86" t="s">
        <v>785</v>
      </c>
      <c r="C325" s="212" t="s">
        <v>786</v>
      </c>
      <c r="D325" s="87" t="s">
        <v>231</v>
      </c>
      <c r="E325" s="88">
        <v>5300</v>
      </c>
    </row>
    <row r="326" spans="2:5" ht="27.6" x14ac:dyDescent="0.3">
      <c r="B326" s="86" t="s">
        <v>931</v>
      </c>
      <c r="C326" s="212" t="s">
        <v>787</v>
      </c>
      <c r="D326" s="87" t="s">
        <v>231</v>
      </c>
      <c r="E326" s="88">
        <v>14150</v>
      </c>
    </row>
    <row r="327" spans="2:5" x14ac:dyDescent="0.3">
      <c r="B327" s="86" t="s">
        <v>121</v>
      </c>
      <c r="C327" s="212" t="s">
        <v>390</v>
      </c>
      <c r="D327" s="87" t="s">
        <v>231</v>
      </c>
      <c r="E327" s="88">
        <v>20750</v>
      </c>
    </row>
    <row r="328" spans="2:5" x14ac:dyDescent="0.3">
      <c r="B328" s="86" t="s">
        <v>783</v>
      </c>
      <c r="C328" s="212" t="s">
        <v>784</v>
      </c>
      <c r="D328" s="87" t="s">
        <v>231</v>
      </c>
      <c r="E328" s="88">
        <v>10250</v>
      </c>
    </row>
    <row r="329" spans="2:5" x14ac:dyDescent="0.3">
      <c r="B329" s="86" t="s">
        <v>139</v>
      </c>
      <c r="C329" s="212" t="s">
        <v>391</v>
      </c>
      <c r="D329" s="87" t="s">
        <v>231</v>
      </c>
      <c r="E329" s="88">
        <v>2900</v>
      </c>
    </row>
    <row r="330" spans="2:5" x14ac:dyDescent="0.3">
      <c r="B330" s="97" t="s">
        <v>392</v>
      </c>
      <c r="C330" s="212"/>
      <c r="D330" s="87"/>
      <c r="E330" s="88"/>
    </row>
    <row r="331" spans="2:5" x14ac:dyDescent="0.3">
      <c r="B331" s="86" t="s">
        <v>244</v>
      </c>
      <c r="C331" s="212" t="s">
        <v>394</v>
      </c>
      <c r="D331" s="87" t="s">
        <v>231</v>
      </c>
      <c r="E331" s="88">
        <v>1290</v>
      </c>
    </row>
    <row r="332" spans="2:5" ht="27.6" x14ac:dyDescent="0.3">
      <c r="B332" s="86" t="s">
        <v>455</v>
      </c>
      <c r="C332" s="212" t="s">
        <v>615</v>
      </c>
      <c r="D332" s="87" t="s">
        <v>3</v>
      </c>
      <c r="E332" s="88">
        <v>11900</v>
      </c>
    </row>
    <row r="333" spans="2:5" ht="27.6" x14ac:dyDescent="0.3">
      <c r="B333" s="86" t="s">
        <v>456</v>
      </c>
      <c r="C333" s="212" t="s">
        <v>616</v>
      </c>
      <c r="D333" s="87" t="s">
        <v>3</v>
      </c>
      <c r="E333" s="88">
        <v>57900</v>
      </c>
    </row>
    <row r="334" spans="2:5" ht="27.6" x14ac:dyDescent="0.3">
      <c r="B334" s="86" t="s">
        <v>457</v>
      </c>
      <c r="C334" s="212" t="s">
        <v>617</v>
      </c>
      <c r="D334" s="87" t="s">
        <v>3</v>
      </c>
      <c r="E334" s="88">
        <v>111900</v>
      </c>
    </row>
    <row r="335" spans="2:5" ht="27.6" x14ac:dyDescent="0.3">
      <c r="B335" s="86" t="s">
        <v>772</v>
      </c>
      <c r="C335" s="212" t="s">
        <v>773</v>
      </c>
      <c r="D335" s="87" t="s">
        <v>3</v>
      </c>
      <c r="E335" s="88">
        <v>114900</v>
      </c>
    </row>
    <row r="336" spans="2:5" x14ac:dyDescent="0.3">
      <c r="B336" s="86" t="s">
        <v>249</v>
      </c>
      <c r="C336" s="212" t="s">
        <v>395</v>
      </c>
      <c r="D336" s="87" t="s">
        <v>231</v>
      </c>
      <c r="E336" s="88">
        <v>1990</v>
      </c>
    </row>
    <row r="337" spans="2:5" x14ac:dyDescent="0.3">
      <c r="B337" s="86" t="s">
        <v>470</v>
      </c>
      <c r="C337" s="212" t="s">
        <v>618</v>
      </c>
      <c r="D337" s="87" t="s">
        <v>3</v>
      </c>
      <c r="E337" s="88">
        <v>18900</v>
      </c>
    </row>
    <row r="338" spans="2:5" x14ac:dyDescent="0.3">
      <c r="B338" s="86" t="s">
        <v>471</v>
      </c>
      <c r="C338" s="212" t="s">
        <v>619</v>
      </c>
      <c r="D338" s="87" t="s">
        <v>3</v>
      </c>
      <c r="E338" s="88">
        <v>89900</v>
      </c>
    </row>
    <row r="339" spans="2:5" ht="27.6" x14ac:dyDescent="0.3">
      <c r="B339" s="86" t="s">
        <v>472</v>
      </c>
      <c r="C339" s="212" t="s">
        <v>620</v>
      </c>
      <c r="D339" s="87" t="s">
        <v>3</v>
      </c>
      <c r="E339" s="88">
        <v>175900</v>
      </c>
    </row>
    <row r="340" spans="2:5" x14ac:dyDescent="0.3">
      <c r="B340" s="86" t="s">
        <v>246</v>
      </c>
      <c r="C340" s="212" t="s">
        <v>396</v>
      </c>
      <c r="D340" s="87" t="s">
        <v>231</v>
      </c>
      <c r="E340" s="88">
        <v>1690</v>
      </c>
    </row>
    <row r="341" spans="2:5" ht="27.6" x14ac:dyDescent="0.3">
      <c r="B341" s="86" t="s">
        <v>464</v>
      </c>
      <c r="C341" s="212" t="s">
        <v>621</v>
      </c>
      <c r="D341" s="87" t="s">
        <v>3</v>
      </c>
      <c r="E341" s="88">
        <v>15900</v>
      </c>
    </row>
    <row r="342" spans="2:5" ht="27.6" x14ac:dyDescent="0.3">
      <c r="B342" s="86" t="s">
        <v>465</v>
      </c>
      <c r="C342" s="212" t="s">
        <v>622</v>
      </c>
      <c r="D342" s="87" t="s">
        <v>3</v>
      </c>
      <c r="E342" s="88">
        <v>77900</v>
      </c>
    </row>
    <row r="343" spans="2:5" ht="27.6" x14ac:dyDescent="0.3">
      <c r="B343" s="86" t="s">
        <v>466</v>
      </c>
      <c r="C343" s="212" t="s">
        <v>623</v>
      </c>
      <c r="D343" s="87" t="s">
        <v>3</v>
      </c>
      <c r="E343" s="88">
        <v>150900</v>
      </c>
    </row>
    <row r="344" spans="2:5" ht="27.6" x14ac:dyDescent="0.3">
      <c r="B344" s="86" t="s">
        <v>774</v>
      </c>
      <c r="C344" s="212" t="s">
        <v>953</v>
      </c>
      <c r="D344" s="87" t="s">
        <v>3</v>
      </c>
      <c r="E344" s="88">
        <v>153900</v>
      </c>
    </row>
    <row r="345" spans="2:5" x14ac:dyDescent="0.3">
      <c r="B345" s="86" t="s">
        <v>93</v>
      </c>
      <c r="C345" s="212" t="s">
        <v>397</v>
      </c>
      <c r="D345" s="87" t="s">
        <v>231</v>
      </c>
      <c r="E345" s="88">
        <v>1390</v>
      </c>
    </row>
    <row r="346" spans="2:5" ht="27.6" x14ac:dyDescent="0.3">
      <c r="B346" s="86" t="s">
        <v>458</v>
      </c>
      <c r="C346" s="212" t="s">
        <v>624</v>
      </c>
      <c r="D346" s="87" t="s">
        <v>3</v>
      </c>
      <c r="E346" s="88">
        <v>12900</v>
      </c>
    </row>
    <row r="347" spans="2:5" ht="27.6" x14ac:dyDescent="0.3">
      <c r="B347" s="86" t="s">
        <v>459</v>
      </c>
      <c r="C347" s="212" t="s">
        <v>625</v>
      </c>
      <c r="D347" s="87" t="s">
        <v>3</v>
      </c>
      <c r="E347" s="88">
        <v>62900</v>
      </c>
    </row>
    <row r="348" spans="2:5" ht="27.6" x14ac:dyDescent="0.3">
      <c r="B348" s="86" t="s">
        <v>460</v>
      </c>
      <c r="C348" s="212" t="s">
        <v>626</v>
      </c>
      <c r="D348" s="87" t="s">
        <v>3</v>
      </c>
      <c r="E348" s="88">
        <v>120900</v>
      </c>
    </row>
    <row r="349" spans="2:5" ht="27.6" x14ac:dyDescent="0.3">
      <c r="B349" s="86" t="s">
        <v>776</v>
      </c>
      <c r="C349" s="212" t="s">
        <v>954</v>
      </c>
      <c r="D349" s="87" t="s">
        <v>3</v>
      </c>
      <c r="E349" s="88">
        <v>123900</v>
      </c>
    </row>
    <row r="350" spans="2:5" x14ac:dyDescent="0.3">
      <c r="B350" s="86" t="s">
        <v>250</v>
      </c>
      <c r="C350" s="212" t="s">
        <v>398</v>
      </c>
      <c r="D350" s="87" t="s">
        <v>231</v>
      </c>
      <c r="E350" s="88">
        <v>2090</v>
      </c>
    </row>
    <row r="351" spans="2:5" x14ac:dyDescent="0.3">
      <c r="B351" s="86" t="s">
        <v>473</v>
      </c>
      <c r="C351" s="212" t="s">
        <v>627</v>
      </c>
      <c r="D351" s="87" t="s">
        <v>3</v>
      </c>
      <c r="E351" s="88">
        <v>19900</v>
      </c>
    </row>
    <row r="352" spans="2:5" x14ac:dyDescent="0.3">
      <c r="B352" s="86" t="s">
        <v>474</v>
      </c>
      <c r="C352" s="212" t="s">
        <v>628</v>
      </c>
      <c r="D352" s="87" t="s">
        <v>3</v>
      </c>
      <c r="E352" s="88">
        <v>97900</v>
      </c>
    </row>
    <row r="353" spans="2:5" ht="27.6" x14ac:dyDescent="0.3">
      <c r="B353" s="86" t="s">
        <v>475</v>
      </c>
      <c r="C353" s="212" t="s">
        <v>629</v>
      </c>
      <c r="D353" s="87" t="s">
        <v>3</v>
      </c>
      <c r="E353" s="88">
        <v>189900</v>
      </c>
    </row>
    <row r="354" spans="2:5" x14ac:dyDescent="0.3">
      <c r="B354" s="86" t="s">
        <v>247</v>
      </c>
      <c r="C354" s="212" t="s">
        <v>399</v>
      </c>
      <c r="D354" s="87" t="s">
        <v>231</v>
      </c>
      <c r="E354" s="88">
        <v>1890</v>
      </c>
    </row>
    <row r="355" spans="2:5" ht="27.6" x14ac:dyDescent="0.3">
      <c r="B355" s="86" t="s">
        <v>467</v>
      </c>
      <c r="C355" s="212" t="s">
        <v>630</v>
      </c>
      <c r="D355" s="87" t="s">
        <v>3</v>
      </c>
      <c r="E355" s="88">
        <v>17900</v>
      </c>
    </row>
    <row r="356" spans="2:5" ht="27.6" x14ac:dyDescent="0.3">
      <c r="B356" s="86" t="s">
        <v>468</v>
      </c>
      <c r="C356" s="212" t="s">
        <v>631</v>
      </c>
      <c r="D356" s="87" t="s">
        <v>3</v>
      </c>
      <c r="E356" s="88">
        <v>87900</v>
      </c>
    </row>
    <row r="357" spans="2:5" ht="27.6" x14ac:dyDescent="0.3">
      <c r="B357" s="86" t="s">
        <v>469</v>
      </c>
      <c r="C357" s="212" t="s">
        <v>632</v>
      </c>
      <c r="D357" s="87" t="s">
        <v>3</v>
      </c>
      <c r="E357" s="88">
        <v>171900</v>
      </c>
    </row>
    <row r="358" spans="2:5" ht="27.6" x14ac:dyDescent="0.3">
      <c r="B358" s="86" t="s">
        <v>779</v>
      </c>
      <c r="C358" s="212" t="s">
        <v>955</v>
      </c>
      <c r="D358" s="87" t="s">
        <v>3</v>
      </c>
      <c r="E358" s="88">
        <v>174900</v>
      </c>
    </row>
    <row r="359" spans="2:5" x14ac:dyDescent="0.3">
      <c r="B359" s="86" t="s">
        <v>245</v>
      </c>
      <c r="C359" s="212" t="s">
        <v>400</v>
      </c>
      <c r="D359" s="87" t="s">
        <v>231</v>
      </c>
      <c r="E359" s="88">
        <v>1490</v>
      </c>
    </row>
    <row r="360" spans="2:5" ht="27.6" x14ac:dyDescent="0.3">
      <c r="B360" s="86" t="s">
        <v>461</v>
      </c>
      <c r="C360" s="212" t="s">
        <v>633</v>
      </c>
      <c r="D360" s="87" t="s">
        <v>3</v>
      </c>
      <c r="E360" s="88">
        <v>13900</v>
      </c>
    </row>
    <row r="361" spans="2:5" ht="27.6" x14ac:dyDescent="0.3">
      <c r="B361" s="86" t="s">
        <v>462</v>
      </c>
      <c r="C361" s="212" t="s">
        <v>634</v>
      </c>
      <c r="D361" s="87" t="s">
        <v>3</v>
      </c>
      <c r="E361" s="88">
        <v>67900</v>
      </c>
    </row>
    <row r="362" spans="2:5" ht="27.6" x14ac:dyDescent="0.3">
      <c r="B362" s="86" t="s">
        <v>463</v>
      </c>
      <c r="C362" s="212" t="s">
        <v>635</v>
      </c>
      <c r="D362" s="87" t="s">
        <v>3</v>
      </c>
      <c r="E362" s="88">
        <v>130900</v>
      </c>
    </row>
    <row r="363" spans="2:5" ht="27.6" x14ac:dyDescent="0.3">
      <c r="B363" s="86" t="s">
        <v>781</v>
      </c>
      <c r="C363" s="212" t="s">
        <v>956</v>
      </c>
      <c r="D363" s="87" t="s">
        <v>3</v>
      </c>
      <c r="E363" s="88">
        <v>133900</v>
      </c>
    </row>
    <row r="364" spans="2:5" x14ac:dyDescent="0.3">
      <c r="B364" s="86" t="s">
        <v>248</v>
      </c>
      <c r="C364" s="212" t="s">
        <v>393</v>
      </c>
      <c r="D364" s="87" t="s">
        <v>231</v>
      </c>
      <c r="E364" s="88">
        <v>2400</v>
      </c>
    </row>
    <row r="365" spans="2:5" x14ac:dyDescent="0.3">
      <c r="B365" s="97" t="s">
        <v>401</v>
      </c>
      <c r="C365" s="212"/>
      <c r="D365" s="87"/>
      <c r="E365" s="88"/>
    </row>
    <row r="366" spans="2:5" x14ac:dyDescent="0.3">
      <c r="B366" s="86" t="s">
        <v>243</v>
      </c>
      <c r="C366" s="212" t="s">
        <v>402</v>
      </c>
      <c r="D366" s="87" t="s">
        <v>231</v>
      </c>
      <c r="E366" s="88">
        <v>1790</v>
      </c>
    </row>
    <row r="367" spans="2:5" x14ac:dyDescent="0.3">
      <c r="B367" s="86" t="s">
        <v>242</v>
      </c>
      <c r="C367" s="212" t="s">
        <v>403</v>
      </c>
      <c r="D367" s="87" t="s">
        <v>231</v>
      </c>
      <c r="E367" s="88">
        <v>1790</v>
      </c>
    </row>
    <row r="368" spans="2:5" x14ac:dyDescent="0.3">
      <c r="B368" s="86" t="s">
        <v>240</v>
      </c>
      <c r="C368" s="212" t="s">
        <v>404</v>
      </c>
      <c r="D368" s="87" t="s">
        <v>231</v>
      </c>
      <c r="E368" s="88">
        <v>1790</v>
      </c>
    </row>
    <row r="369" spans="2:5" x14ac:dyDescent="0.3">
      <c r="B369" s="86" t="s">
        <v>241</v>
      </c>
      <c r="C369" s="212" t="s">
        <v>405</v>
      </c>
      <c r="D369" s="87" t="s">
        <v>231</v>
      </c>
      <c r="E369" s="88">
        <v>1790</v>
      </c>
    </row>
    <row r="370" spans="2:5" x14ac:dyDescent="0.3">
      <c r="B370" s="86" t="s">
        <v>98</v>
      </c>
      <c r="C370" s="212" t="s">
        <v>406</v>
      </c>
      <c r="D370" s="87" t="s">
        <v>231</v>
      </c>
      <c r="E370" s="88">
        <v>1790</v>
      </c>
    </row>
    <row r="371" spans="2:5" x14ac:dyDescent="0.3">
      <c r="B371" s="86" t="s">
        <v>239</v>
      </c>
      <c r="C371" s="212" t="s">
        <v>407</v>
      </c>
      <c r="D371" s="87" t="s">
        <v>231</v>
      </c>
      <c r="E371" s="88">
        <v>1790</v>
      </c>
    </row>
    <row r="372" spans="2:5" ht="27.6" x14ac:dyDescent="0.3">
      <c r="B372" s="86" t="s">
        <v>551</v>
      </c>
      <c r="C372" s="212" t="s">
        <v>782</v>
      </c>
      <c r="D372" s="87" t="s">
        <v>3</v>
      </c>
      <c r="E372" s="88">
        <v>5290</v>
      </c>
    </row>
    <row r="373" spans="2:5" ht="41.4" x14ac:dyDescent="0.3">
      <c r="B373" s="86" t="s">
        <v>550</v>
      </c>
      <c r="C373" s="212" t="s">
        <v>636</v>
      </c>
      <c r="D373" s="87" t="s">
        <v>3</v>
      </c>
      <c r="E373" s="88">
        <v>16900</v>
      </c>
    </row>
    <row r="374" spans="2:5" ht="27.6" x14ac:dyDescent="0.3">
      <c r="B374" s="86" t="s">
        <v>552</v>
      </c>
      <c r="C374" s="212" t="s">
        <v>637</v>
      </c>
      <c r="D374" s="87" t="s">
        <v>3</v>
      </c>
      <c r="E374" s="88">
        <v>16900</v>
      </c>
    </row>
    <row r="375" spans="2:5" ht="27.6" x14ac:dyDescent="0.3">
      <c r="B375" s="86" t="s">
        <v>553</v>
      </c>
      <c r="C375" s="212" t="s">
        <v>638</v>
      </c>
      <c r="D375" s="87" t="s">
        <v>3</v>
      </c>
      <c r="E375" s="88">
        <v>16900</v>
      </c>
    </row>
    <row r="376" spans="2:5" ht="27.6" x14ac:dyDescent="0.3">
      <c r="B376" s="86" t="s">
        <v>672</v>
      </c>
      <c r="C376" s="212" t="s">
        <v>673</v>
      </c>
      <c r="D376" s="87" t="s">
        <v>3</v>
      </c>
      <c r="E376" s="88">
        <v>16900</v>
      </c>
    </row>
    <row r="377" spans="2:5" x14ac:dyDescent="0.3">
      <c r="B377" s="97" t="s">
        <v>408</v>
      </c>
      <c r="C377" s="212"/>
      <c r="D377" s="87"/>
      <c r="E377" s="88"/>
    </row>
    <row r="378" spans="2:5" x14ac:dyDescent="0.3">
      <c r="B378" s="476" t="s">
        <v>983</v>
      </c>
      <c r="C378" s="212" t="s">
        <v>984</v>
      </c>
      <c r="D378" s="87" t="s">
        <v>231</v>
      </c>
      <c r="E378" s="88">
        <v>9900</v>
      </c>
    </row>
    <row r="379" spans="2:5" x14ac:dyDescent="0.3">
      <c r="B379" s="476" t="s">
        <v>555</v>
      </c>
      <c r="C379" s="212" t="s">
        <v>639</v>
      </c>
      <c r="D379" s="87" t="s">
        <v>231</v>
      </c>
      <c r="E379" s="88">
        <v>7250</v>
      </c>
    </row>
    <row r="380" spans="2:5" x14ac:dyDescent="0.3">
      <c r="B380" s="476" t="s">
        <v>952</v>
      </c>
      <c r="C380" s="212" t="s">
        <v>760</v>
      </c>
      <c r="D380" s="87" t="s">
        <v>231</v>
      </c>
      <c r="E380" s="88">
        <v>2400</v>
      </c>
    </row>
    <row r="381" spans="2:5" x14ac:dyDescent="0.3">
      <c r="B381" s="86" t="s">
        <v>234</v>
      </c>
      <c r="C381" s="212" t="s">
        <v>409</v>
      </c>
      <c r="D381" s="87" t="s">
        <v>231</v>
      </c>
      <c r="E381" s="88">
        <v>22950</v>
      </c>
    </row>
    <row r="382" spans="2:5" ht="27.6" x14ac:dyDescent="0.3">
      <c r="B382" s="86" t="s">
        <v>232</v>
      </c>
      <c r="C382" s="212" t="s">
        <v>410</v>
      </c>
      <c r="D382" s="87" t="s">
        <v>231</v>
      </c>
      <c r="E382" s="88">
        <v>17900</v>
      </c>
    </row>
    <row r="383" spans="2:5" ht="27.6" x14ac:dyDescent="0.3">
      <c r="B383" s="86" t="s">
        <v>806</v>
      </c>
      <c r="C383" s="212" t="s">
        <v>807</v>
      </c>
      <c r="D383" s="87" t="s">
        <v>3</v>
      </c>
      <c r="E383" s="88">
        <v>39900</v>
      </c>
    </row>
    <row r="384" spans="2:5" x14ac:dyDescent="0.3">
      <c r="B384" s="86" t="s">
        <v>233</v>
      </c>
      <c r="C384" s="212" t="s">
        <v>411</v>
      </c>
      <c r="D384" s="87" t="s">
        <v>231</v>
      </c>
      <c r="E384" s="88">
        <v>18300</v>
      </c>
    </row>
    <row r="385" spans="2:5" x14ac:dyDescent="0.3">
      <c r="B385" s="86" t="s">
        <v>237</v>
      </c>
      <c r="C385" s="212" t="s">
        <v>412</v>
      </c>
      <c r="D385" s="87" t="s">
        <v>231</v>
      </c>
      <c r="E385" s="88">
        <v>6250</v>
      </c>
    </row>
    <row r="386" spans="2:5" ht="27.6" x14ac:dyDescent="0.3">
      <c r="B386" s="86" t="s">
        <v>640</v>
      </c>
      <c r="C386" s="212" t="s">
        <v>641</v>
      </c>
      <c r="D386" s="87" t="s">
        <v>3</v>
      </c>
      <c r="E386" s="88">
        <v>29900</v>
      </c>
    </row>
    <row r="387" spans="2:5" x14ac:dyDescent="0.3">
      <c r="B387" s="86" t="s">
        <v>238</v>
      </c>
      <c r="C387" s="212" t="s">
        <v>413</v>
      </c>
      <c r="D387" s="87" t="s">
        <v>231</v>
      </c>
      <c r="E387" s="88">
        <v>8000</v>
      </c>
    </row>
    <row r="388" spans="2:5" x14ac:dyDescent="0.3">
      <c r="B388" s="86" t="s">
        <v>414</v>
      </c>
      <c r="C388" s="212" t="s">
        <v>415</v>
      </c>
      <c r="D388" s="87" t="s">
        <v>231</v>
      </c>
      <c r="E388" s="88">
        <v>8000</v>
      </c>
    </row>
    <row r="389" spans="2:5" x14ac:dyDescent="0.3">
      <c r="B389" s="86" t="s">
        <v>841</v>
      </c>
      <c r="C389" s="212" t="s">
        <v>843</v>
      </c>
      <c r="D389" s="87" t="s">
        <v>3</v>
      </c>
      <c r="E389" s="88">
        <v>3900</v>
      </c>
    </row>
    <row r="390" spans="2:5" ht="27.6" x14ac:dyDescent="0.3">
      <c r="B390" s="86" t="s">
        <v>842</v>
      </c>
      <c r="C390" s="212" t="s">
        <v>844</v>
      </c>
      <c r="D390" s="87" t="s">
        <v>3</v>
      </c>
      <c r="E390" s="88">
        <v>29900</v>
      </c>
    </row>
    <row r="391" spans="2:5" x14ac:dyDescent="0.3">
      <c r="B391" s="86" t="s">
        <v>975</v>
      </c>
      <c r="C391" s="212" t="s">
        <v>976</v>
      </c>
      <c r="D391" s="87" t="s">
        <v>231</v>
      </c>
      <c r="E391" s="88">
        <v>4900</v>
      </c>
    </row>
    <row r="392" spans="2:5" ht="27.6" x14ac:dyDescent="0.3">
      <c r="B392" s="86" t="s">
        <v>1028</v>
      </c>
      <c r="C392" s="212" t="s">
        <v>1077</v>
      </c>
      <c r="D392" s="87" t="s">
        <v>3</v>
      </c>
      <c r="E392" s="88">
        <v>39900</v>
      </c>
    </row>
    <row r="393" spans="2:5" x14ac:dyDescent="0.3">
      <c r="B393" s="86" t="s">
        <v>122</v>
      </c>
      <c r="C393" s="212" t="s">
        <v>416</v>
      </c>
      <c r="D393" s="87" t="s">
        <v>231</v>
      </c>
      <c r="E393" s="88">
        <v>1790</v>
      </c>
    </row>
    <row r="394" spans="2:5" ht="27.6" x14ac:dyDescent="0.3">
      <c r="B394" s="86" t="s">
        <v>810</v>
      </c>
      <c r="C394" s="212" t="s">
        <v>827</v>
      </c>
      <c r="D394" s="87" t="s">
        <v>3</v>
      </c>
      <c r="E394" s="88">
        <v>16900</v>
      </c>
    </row>
    <row r="395" spans="2:5" ht="27.6" x14ac:dyDescent="0.3">
      <c r="B395" s="86" t="s">
        <v>811</v>
      </c>
      <c r="C395" s="212" t="s">
        <v>828</v>
      </c>
      <c r="D395" s="87" t="s">
        <v>3</v>
      </c>
      <c r="E395" s="88">
        <v>81900</v>
      </c>
    </row>
    <row r="396" spans="2:5" ht="27.6" x14ac:dyDescent="0.3">
      <c r="B396" s="86" t="s">
        <v>812</v>
      </c>
      <c r="C396" s="212" t="s">
        <v>829</v>
      </c>
      <c r="D396" s="87" t="s">
        <v>3</v>
      </c>
      <c r="E396" s="88">
        <v>159900</v>
      </c>
    </row>
    <row r="397" spans="2:5" ht="27.6" x14ac:dyDescent="0.3">
      <c r="B397" s="86" t="s">
        <v>813</v>
      </c>
      <c r="C397" s="212" t="s">
        <v>1078</v>
      </c>
      <c r="D397" s="87" t="s">
        <v>3</v>
      </c>
      <c r="E397" s="88">
        <v>162900</v>
      </c>
    </row>
    <row r="398" spans="2:5" x14ac:dyDescent="0.3">
      <c r="B398" s="86" t="s">
        <v>814</v>
      </c>
      <c r="C398" s="212" t="s">
        <v>830</v>
      </c>
      <c r="D398" s="87" t="s">
        <v>231</v>
      </c>
      <c r="E398" s="88">
        <v>1890</v>
      </c>
    </row>
    <row r="399" spans="2:5" ht="27.6" x14ac:dyDescent="0.3">
      <c r="B399" s="86" t="s">
        <v>815</v>
      </c>
      <c r="C399" s="212" t="s">
        <v>831</v>
      </c>
      <c r="D399" s="87" t="s">
        <v>3</v>
      </c>
      <c r="E399" s="88">
        <v>17900</v>
      </c>
    </row>
    <row r="400" spans="2:5" ht="27.6" x14ac:dyDescent="0.3">
      <c r="B400" s="86" t="s">
        <v>816</v>
      </c>
      <c r="C400" s="212" t="s">
        <v>833</v>
      </c>
      <c r="D400" s="87" t="s">
        <v>3</v>
      </c>
      <c r="E400" s="88">
        <v>86900</v>
      </c>
    </row>
    <row r="401" spans="2:5" ht="27.6" x14ac:dyDescent="0.3">
      <c r="B401" s="86" t="s">
        <v>817</v>
      </c>
      <c r="C401" s="212" t="s">
        <v>832</v>
      </c>
      <c r="D401" s="87" t="s">
        <v>3</v>
      </c>
      <c r="E401" s="88">
        <v>169900</v>
      </c>
    </row>
    <row r="402" spans="2:5" ht="27.6" x14ac:dyDescent="0.3">
      <c r="B402" s="86" t="s">
        <v>818</v>
      </c>
      <c r="C402" s="212" t="s">
        <v>834</v>
      </c>
      <c r="D402" s="87" t="s">
        <v>3</v>
      </c>
      <c r="E402" s="88">
        <v>172900</v>
      </c>
    </row>
    <row r="403" spans="2:5" x14ac:dyDescent="0.3">
      <c r="B403" s="86" t="s">
        <v>974</v>
      </c>
      <c r="C403" s="212" t="s">
        <v>977</v>
      </c>
      <c r="D403" s="87" t="s">
        <v>231</v>
      </c>
      <c r="E403" s="88">
        <v>2200</v>
      </c>
    </row>
    <row r="404" spans="2:5" ht="27.6" x14ac:dyDescent="0.3">
      <c r="B404" s="86" t="s">
        <v>985</v>
      </c>
      <c r="C404" s="212" t="s">
        <v>986</v>
      </c>
      <c r="D404" s="87" t="s">
        <v>231</v>
      </c>
      <c r="E404" s="88">
        <v>7950</v>
      </c>
    </row>
    <row r="405" spans="2:5" ht="27.6" x14ac:dyDescent="0.3">
      <c r="B405" s="86" t="s">
        <v>1079</v>
      </c>
      <c r="C405" s="212" t="s">
        <v>1083</v>
      </c>
      <c r="D405" s="87" t="s">
        <v>3</v>
      </c>
      <c r="E405" s="88">
        <v>20900</v>
      </c>
    </row>
    <row r="406" spans="2:5" ht="27.6" x14ac:dyDescent="0.3">
      <c r="B406" s="86" t="s">
        <v>1080</v>
      </c>
      <c r="C406" s="212" t="s">
        <v>1084</v>
      </c>
      <c r="D406" s="87" t="s">
        <v>3</v>
      </c>
      <c r="E406" s="88">
        <v>101900</v>
      </c>
    </row>
    <row r="407" spans="2:5" ht="27.6" x14ac:dyDescent="0.3">
      <c r="B407" s="86" t="s">
        <v>1081</v>
      </c>
      <c r="C407" s="212" t="s">
        <v>1085</v>
      </c>
      <c r="D407" s="87" t="s">
        <v>3</v>
      </c>
      <c r="E407" s="88">
        <v>197900</v>
      </c>
    </row>
    <row r="408" spans="2:5" ht="27.6" x14ac:dyDescent="0.3">
      <c r="B408" s="86" t="s">
        <v>1082</v>
      </c>
      <c r="C408" s="212" t="s">
        <v>1086</v>
      </c>
      <c r="D408" s="87" t="s">
        <v>3</v>
      </c>
      <c r="E408" s="88">
        <v>200900</v>
      </c>
    </row>
    <row r="409" spans="2:5" x14ac:dyDescent="0.3">
      <c r="B409" s="86" t="s">
        <v>235</v>
      </c>
      <c r="C409" s="212" t="s">
        <v>417</v>
      </c>
      <c r="D409" s="87" t="s">
        <v>231</v>
      </c>
      <c r="E409" s="88">
        <v>1990</v>
      </c>
    </row>
    <row r="410" spans="2:5" ht="27.6" x14ac:dyDescent="0.3">
      <c r="B410" s="86" t="s">
        <v>819</v>
      </c>
      <c r="C410" s="212" t="s">
        <v>835</v>
      </c>
      <c r="D410" s="87" t="s">
        <v>3</v>
      </c>
      <c r="E410" s="88">
        <v>18900</v>
      </c>
    </row>
    <row r="411" spans="2:5" ht="27.6" x14ac:dyDescent="0.3">
      <c r="B411" s="86" t="s">
        <v>820</v>
      </c>
      <c r="C411" s="212" t="s">
        <v>836</v>
      </c>
      <c r="D411" s="87" t="s">
        <v>3</v>
      </c>
      <c r="E411" s="88">
        <v>91900</v>
      </c>
    </row>
    <row r="412" spans="2:5" ht="27.6" x14ac:dyDescent="0.3">
      <c r="B412" s="86" t="s">
        <v>821</v>
      </c>
      <c r="C412" s="212" t="s">
        <v>837</v>
      </c>
      <c r="D412" s="87" t="s">
        <v>3</v>
      </c>
      <c r="E412" s="88">
        <v>179000</v>
      </c>
    </row>
    <row r="413" spans="2:5" ht="27.6" x14ac:dyDescent="0.3">
      <c r="B413" s="86" t="s">
        <v>822</v>
      </c>
      <c r="C413" s="212" t="s">
        <v>1103</v>
      </c>
      <c r="D413" s="87" t="s">
        <v>3</v>
      </c>
      <c r="E413" s="88">
        <v>182900</v>
      </c>
    </row>
    <row r="414" spans="2:5" x14ac:dyDescent="0.3">
      <c r="B414" s="86" t="s">
        <v>236</v>
      </c>
      <c r="C414" s="212" t="s">
        <v>418</v>
      </c>
      <c r="D414" s="87" t="s">
        <v>231</v>
      </c>
      <c r="E414" s="88">
        <v>2090</v>
      </c>
    </row>
    <row r="415" spans="2:5" ht="27.6" x14ac:dyDescent="0.3">
      <c r="B415" s="86" t="s">
        <v>823</v>
      </c>
      <c r="C415" s="212" t="s">
        <v>838</v>
      </c>
      <c r="D415" s="87" t="s">
        <v>3</v>
      </c>
      <c r="E415" s="88">
        <v>19900</v>
      </c>
    </row>
    <row r="416" spans="2:5" ht="27.6" x14ac:dyDescent="0.3">
      <c r="B416" s="86" t="s">
        <v>824</v>
      </c>
      <c r="C416" s="212" t="s">
        <v>839</v>
      </c>
      <c r="D416" s="87" t="s">
        <v>3</v>
      </c>
      <c r="E416" s="88">
        <v>96900</v>
      </c>
    </row>
    <row r="417" spans="2:5" ht="27.6" x14ac:dyDescent="0.3">
      <c r="B417" s="86" t="s">
        <v>825</v>
      </c>
      <c r="C417" s="212" t="s">
        <v>840</v>
      </c>
      <c r="D417" s="87" t="s">
        <v>3</v>
      </c>
      <c r="E417" s="88">
        <v>189900</v>
      </c>
    </row>
    <row r="418" spans="2:5" ht="27.6" x14ac:dyDescent="0.3">
      <c r="B418" s="86" t="s">
        <v>826</v>
      </c>
      <c r="C418" s="212" t="s">
        <v>1102</v>
      </c>
      <c r="D418" s="87" t="s">
        <v>3</v>
      </c>
      <c r="E418" s="88">
        <v>192900</v>
      </c>
    </row>
    <row r="419" spans="2:5" x14ac:dyDescent="0.3">
      <c r="B419" s="97" t="s">
        <v>419</v>
      </c>
      <c r="C419" s="212"/>
      <c r="D419" s="87"/>
      <c r="E419" s="88"/>
    </row>
    <row r="420" spans="2:5" x14ac:dyDescent="0.3">
      <c r="B420" s="86" t="s">
        <v>642</v>
      </c>
      <c r="C420" s="212" t="s">
        <v>643</v>
      </c>
      <c r="D420" s="87" t="s">
        <v>231</v>
      </c>
      <c r="E420" s="88">
        <v>1890</v>
      </c>
    </row>
    <row r="421" spans="2:5" x14ac:dyDescent="0.3">
      <c r="B421" s="86" t="s">
        <v>507</v>
      </c>
      <c r="C421" s="212" t="s">
        <v>644</v>
      </c>
      <c r="D421" s="87" t="s">
        <v>3</v>
      </c>
      <c r="E421" s="88">
        <v>7900</v>
      </c>
    </row>
    <row r="422" spans="2:5" ht="27.6" x14ac:dyDescent="0.3">
      <c r="B422" s="86" t="s">
        <v>508</v>
      </c>
      <c r="C422" s="212" t="s">
        <v>645</v>
      </c>
      <c r="D422" s="87" t="s">
        <v>3</v>
      </c>
      <c r="E422" s="88">
        <v>35900</v>
      </c>
    </row>
    <row r="423" spans="2:5" ht="27.6" x14ac:dyDescent="0.3">
      <c r="B423" s="86" t="s">
        <v>453</v>
      </c>
      <c r="C423" s="212" t="s">
        <v>646</v>
      </c>
      <c r="D423" s="87" t="s">
        <v>3</v>
      </c>
      <c r="E423" s="88">
        <v>66900</v>
      </c>
    </row>
    <row r="424" spans="2:5" ht="27.6" x14ac:dyDescent="0.3">
      <c r="B424" s="86" t="s">
        <v>768</v>
      </c>
      <c r="C424" s="212" t="s">
        <v>769</v>
      </c>
      <c r="D424" s="87" t="s">
        <v>3</v>
      </c>
      <c r="E424" s="88">
        <v>69900</v>
      </c>
    </row>
    <row r="425" spans="2:5" x14ac:dyDescent="0.3">
      <c r="B425" s="86" t="s">
        <v>647</v>
      </c>
      <c r="C425" s="212" t="s">
        <v>648</v>
      </c>
      <c r="D425" s="87" t="s">
        <v>231</v>
      </c>
      <c r="E425" s="88">
        <v>2090</v>
      </c>
    </row>
    <row r="426" spans="2:5" x14ac:dyDescent="0.3">
      <c r="B426" s="86" t="s">
        <v>509</v>
      </c>
      <c r="C426" s="212" t="s">
        <v>649</v>
      </c>
      <c r="D426" s="87" t="s">
        <v>3</v>
      </c>
      <c r="E426" s="88">
        <v>8900</v>
      </c>
    </row>
    <row r="427" spans="2:5" ht="27.6" x14ac:dyDescent="0.3">
      <c r="B427" s="86" t="s">
        <v>510</v>
      </c>
      <c r="C427" s="212" t="s">
        <v>650</v>
      </c>
      <c r="D427" s="87" t="s">
        <v>3</v>
      </c>
      <c r="E427" s="88">
        <v>39900</v>
      </c>
    </row>
    <row r="428" spans="2:5" ht="27.6" x14ac:dyDescent="0.3">
      <c r="B428" s="86" t="s">
        <v>454</v>
      </c>
      <c r="C428" s="212" t="s">
        <v>651</v>
      </c>
      <c r="D428" s="87" t="s">
        <v>3</v>
      </c>
      <c r="E428" s="88">
        <v>74900</v>
      </c>
    </row>
    <row r="429" spans="2:5" ht="27.6" x14ac:dyDescent="0.3">
      <c r="B429" s="86" t="s">
        <v>770</v>
      </c>
      <c r="C429" s="212" t="s">
        <v>771</v>
      </c>
      <c r="D429" s="87" t="s">
        <v>3</v>
      </c>
      <c r="E429" s="88">
        <v>77900</v>
      </c>
    </row>
    <row r="430" spans="2:5" s="5" customFormat="1" ht="21" x14ac:dyDescent="0.3">
      <c r="B430" s="81" t="s">
        <v>762</v>
      </c>
      <c r="C430" s="225"/>
      <c r="D430" s="227"/>
      <c r="E430" s="227"/>
    </row>
    <row r="431" spans="2:5" ht="27.6" x14ac:dyDescent="0.3">
      <c r="B431" s="86" t="s">
        <v>1132</v>
      </c>
      <c r="C431" s="212" t="s">
        <v>1133</v>
      </c>
      <c r="D431" s="87" t="s">
        <v>3</v>
      </c>
      <c r="E431" s="88">
        <v>550</v>
      </c>
    </row>
    <row r="432" spans="2:5" x14ac:dyDescent="0.3">
      <c r="B432" s="86" t="s">
        <v>1134</v>
      </c>
      <c r="C432" s="212" t="s">
        <v>1135</v>
      </c>
      <c r="D432" s="87" t="s">
        <v>3</v>
      </c>
      <c r="E432" s="88">
        <v>550</v>
      </c>
    </row>
    <row r="433" spans="2:5" x14ac:dyDescent="0.3">
      <c r="B433" s="86" t="s">
        <v>1136</v>
      </c>
      <c r="C433" s="212" t="s">
        <v>1137</v>
      </c>
      <c r="D433" s="87" t="s">
        <v>3</v>
      </c>
      <c r="E433" s="88">
        <v>550</v>
      </c>
    </row>
    <row r="434" spans="2:5" ht="27.6" x14ac:dyDescent="0.3">
      <c r="B434" s="86" t="s">
        <v>1138</v>
      </c>
      <c r="C434" s="212" t="s">
        <v>1139</v>
      </c>
      <c r="D434" s="87" t="s">
        <v>3</v>
      </c>
      <c r="E434" s="88">
        <v>550</v>
      </c>
    </row>
    <row r="435" spans="2:5" x14ac:dyDescent="0.3">
      <c r="B435" s="86" t="s">
        <v>1140</v>
      </c>
      <c r="C435" s="212" t="s">
        <v>1141</v>
      </c>
      <c r="D435" s="87" t="s">
        <v>3</v>
      </c>
      <c r="E435" s="88">
        <v>550</v>
      </c>
    </row>
    <row r="436" spans="2:5" x14ac:dyDescent="0.3">
      <c r="B436" s="86" t="s">
        <v>1142</v>
      </c>
      <c r="C436" s="212" t="s">
        <v>1143</v>
      </c>
      <c r="D436" s="87" t="s">
        <v>3</v>
      </c>
      <c r="E436" s="88">
        <v>550</v>
      </c>
    </row>
    <row r="437" spans="2:5" x14ac:dyDescent="0.3">
      <c r="B437" s="86" t="s">
        <v>1144</v>
      </c>
      <c r="C437" s="212" t="s">
        <v>1145</v>
      </c>
      <c r="D437" s="87" t="s">
        <v>3</v>
      </c>
      <c r="E437" s="88">
        <v>550</v>
      </c>
    </row>
    <row r="438" spans="2:5" x14ac:dyDescent="0.3">
      <c r="B438" s="86" t="s">
        <v>1146</v>
      </c>
      <c r="C438" s="212" t="s">
        <v>1147</v>
      </c>
      <c r="D438" s="87" t="s">
        <v>3</v>
      </c>
      <c r="E438" s="88">
        <v>650</v>
      </c>
    </row>
    <row r="439" spans="2:5" x14ac:dyDescent="0.3">
      <c r="B439" s="86" t="s">
        <v>1148</v>
      </c>
      <c r="C439" s="212" t="s">
        <v>1149</v>
      </c>
      <c r="D439" s="87" t="s">
        <v>3</v>
      </c>
      <c r="E439" s="88">
        <v>150</v>
      </c>
    </row>
    <row r="440" spans="2:5" x14ac:dyDescent="0.3">
      <c r="B440" s="86" t="s">
        <v>1150</v>
      </c>
      <c r="C440" s="212" t="s">
        <v>1151</v>
      </c>
      <c r="D440" s="87" t="s">
        <v>3</v>
      </c>
      <c r="E440" s="88">
        <v>150</v>
      </c>
    </row>
    <row r="441" spans="2:5" x14ac:dyDescent="0.3">
      <c r="B441" s="86" t="s">
        <v>1152</v>
      </c>
      <c r="C441" s="212" t="s">
        <v>1153</v>
      </c>
      <c r="D441" s="87" t="s">
        <v>3</v>
      </c>
      <c r="E441" s="88">
        <v>150</v>
      </c>
    </row>
    <row r="442" spans="2:5" x14ac:dyDescent="0.3">
      <c r="B442" s="86" t="s">
        <v>1154</v>
      </c>
      <c r="C442" s="212" t="s">
        <v>1155</v>
      </c>
      <c r="D442" s="87" t="s">
        <v>109</v>
      </c>
      <c r="E442" s="88">
        <v>150</v>
      </c>
    </row>
    <row r="443" spans="2:5" ht="27.6" x14ac:dyDescent="0.3">
      <c r="B443" s="86" t="s">
        <v>1156</v>
      </c>
      <c r="C443" s="212" t="s">
        <v>1157</v>
      </c>
      <c r="D443" s="87" t="s">
        <v>3</v>
      </c>
      <c r="E443" s="88">
        <v>700</v>
      </c>
    </row>
    <row r="444" spans="2:5" ht="27.6" x14ac:dyDescent="0.3">
      <c r="B444" s="86" t="s">
        <v>1158</v>
      </c>
      <c r="C444" s="212" t="s">
        <v>1159</v>
      </c>
      <c r="D444" s="87" t="s">
        <v>3</v>
      </c>
      <c r="E444" s="88">
        <v>600</v>
      </c>
    </row>
    <row r="445" spans="2:5" ht="27.6" x14ac:dyDescent="0.3">
      <c r="B445" s="86" t="s">
        <v>1160</v>
      </c>
      <c r="C445" s="212" t="s">
        <v>1161</v>
      </c>
      <c r="D445" s="87" t="s">
        <v>3</v>
      </c>
      <c r="E445" s="88">
        <v>550</v>
      </c>
    </row>
    <row r="446" spans="2:5" ht="27.6" x14ac:dyDescent="0.3">
      <c r="B446" s="86" t="s">
        <v>1162</v>
      </c>
      <c r="C446" s="212" t="s">
        <v>1163</v>
      </c>
      <c r="D446" s="87" t="s">
        <v>3</v>
      </c>
      <c r="E446" s="88">
        <v>550</v>
      </c>
    </row>
    <row r="447" spans="2:5" ht="27.6" x14ac:dyDescent="0.3">
      <c r="B447" s="86" t="s">
        <v>1164</v>
      </c>
      <c r="C447" s="212" t="s">
        <v>1165</v>
      </c>
      <c r="D447" s="87" t="s">
        <v>3</v>
      </c>
      <c r="E447" s="88">
        <v>800</v>
      </c>
    </row>
    <row r="448" spans="2:5" x14ac:dyDescent="0.3">
      <c r="B448" s="86" t="s">
        <v>1166</v>
      </c>
      <c r="C448" s="212" t="s">
        <v>1167</v>
      </c>
      <c r="D448" s="87" t="s">
        <v>3</v>
      </c>
      <c r="E448" s="88">
        <v>600</v>
      </c>
    </row>
    <row r="449" spans="2:5" x14ac:dyDescent="0.3">
      <c r="B449" s="86" t="s">
        <v>1168</v>
      </c>
      <c r="C449" s="212" t="s">
        <v>1169</v>
      </c>
      <c r="D449" s="87" t="s">
        <v>3</v>
      </c>
      <c r="E449" s="88">
        <v>600</v>
      </c>
    </row>
    <row r="450" spans="2:5" ht="27.6" x14ac:dyDescent="0.3">
      <c r="B450" s="86" t="s">
        <v>1170</v>
      </c>
      <c r="C450" s="212" t="s">
        <v>1171</v>
      </c>
      <c r="D450" s="87" t="s">
        <v>3</v>
      </c>
      <c r="E450" s="88">
        <v>550</v>
      </c>
    </row>
    <row r="451" spans="2:5" ht="27.6" x14ac:dyDescent="0.3">
      <c r="B451" s="86" t="s">
        <v>1172</v>
      </c>
      <c r="C451" s="212" t="s">
        <v>1173</v>
      </c>
      <c r="D451" s="87" t="s">
        <v>3</v>
      </c>
      <c r="E451" s="88">
        <v>550</v>
      </c>
    </row>
    <row r="452" spans="2:5" ht="27.6" x14ac:dyDescent="0.3">
      <c r="B452" s="86" t="s">
        <v>1174</v>
      </c>
      <c r="C452" s="212" t="s">
        <v>1175</v>
      </c>
      <c r="D452" s="87" t="s">
        <v>3</v>
      </c>
      <c r="E452" s="88">
        <v>550</v>
      </c>
    </row>
    <row r="453" spans="2:5" ht="27.6" x14ac:dyDescent="0.3">
      <c r="B453" s="86" t="s">
        <v>1176</v>
      </c>
      <c r="C453" s="212" t="s">
        <v>1177</v>
      </c>
      <c r="D453" s="87" t="s">
        <v>3</v>
      </c>
      <c r="E453" s="88">
        <v>550</v>
      </c>
    </row>
    <row r="454" spans="2:5" ht="27.6" x14ac:dyDescent="0.3">
      <c r="B454" s="86" t="s">
        <v>1178</v>
      </c>
      <c r="C454" s="212" t="s">
        <v>1179</v>
      </c>
      <c r="D454" s="87" t="s">
        <v>3</v>
      </c>
      <c r="E454" s="88">
        <v>550</v>
      </c>
    </row>
    <row r="455" spans="2:5" ht="27.6" x14ac:dyDescent="0.3">
      <c r="B455" s="86" t="s">
        <v>1180</v>
      </c>
      <c r="C455" s="212" t="s">
        <v>1181</v>
      </c>
      <c r="D455" s="87" t="s">
        <v>3</v>
      </c>
      <c r="E455" s="88">
        <v>550</v>
      </c>
    </row>
    <row r="456" spans="2:5" ht="27.6" x14ac:dyDescent="0.3">
      <c r="B456" s="86" t="s">
        <v>1182</v>
      </c>
      <c r="C456" s="212" t="s">
        <v>1183</v>
      </c>
      <c r="D456" s="87" t="s">
        <v>3</v>
      </c>
      <c r="E456" s="88">
        <v>550</v>
      </c>
    </row>
    <row r="457" spans="2:5" ht="27.6" x14ac:dyDescent="0.3">
      <c r="B457" s="86" t="s">
        <v>1184</v>
      </c>
      <c r="C457" s="212" t="s">
        <v>1185</v>
      </c>
      <c r="D457" s="87" t="s">
        <v>3</v>
      </c>
      <c r="E457" s="88">
        <v>550</v>
      </c>
    </row>
    <row r="458" spans="2:5" x14ac:dyDescent="0.3">
      <c r="B458" s="86" t="s">
        <v>1186</v>
      </c>
      <c r="C458" s="212" t="s">
        <v>1187</v>
      </c>
      <c r="D458" s="87" t="s">
        <v>3</v>
      </c>
      <c r="E458" s="88">
        <v>500</v>
      </c>
    </row>
    <row r="459" spans="2:5" x14ac:dyDescent="0.3">
      <c r="B459" s="86" t="s">
        <v>1188</v>
      </c>
      <c r="C459" s="212" t="s">
        <v>1189</v>
      </c>
      <c r="D459" s="87" t="s">
        <v>3</v>
      </c>
      <c r="E459" s="88">
        <v>550</v>
      </c>
    </row>
    <row r="460" spans="2:5" x14ac:dyDescent="0.3">
      <c r="B460" s="86" t="s">
        <v>1190</v>
      </c>
      <c r="C460" s="212" t="s">
        <v>1191</v>
      </c>
      <c r="D460" s="87" t="s">
        <v>3</v>
      </c>
      <c r="E460" s="88">
        <v>550</v>
      </c>
    </row>
    <row r="461" spans="2:5" ht="27.6" x14ac:dyDescent="0.3">
      <c r="B461" s="86" t="s">
        <v>1192</v>
      </c>
      <c r="C461" s="212" t="s">
        <v>1193</v>
      </c>
      <c r="D461" s="87" t="s">
        <v>3</v>
      </c>
      <c r="E461" s="88">
        <v>550</v>
      </c>
    </row>
    <row r="462" spans="2:5" x14ac:dyDescent="0.3">
      <c r="B462" s="86" t="s">
        <v>1194</v>
      </c>
      <c r="C462" s="212" t="s">
        <v>1195</v>
      </c>
      <c r="D462" s="87" t="s">
        <v>3</v>
      </c>
      <c r="E462" s="88">
        <v>550</v>
      </c>
    </row>
    <row r="463" spans="2:5" x14ac:dyDescent="0.3">
      <c r="B463" s="86" t="s">
        <v>1196</v>
      </c>
      <c r="C463" s="212" t="s">
        <v>1197</v>
      </c>
      <c r="D463" s="87" t="s">
        <v>3</v>
      </c>
      <c r="E463" s="88">
        <v>550</v>
      </c>
    </row>
    <row r="464" spans="2:5" x14ac:dyDescent="0.3">
      <c r="B464" s="86" t="s">
        <v>1198</v>
      </c>
      <c r="C464" s="212" t="s">
        <v>1199</v>
      </c>
      <c r="D464" s="87" t="s">
        <v>3</v>
      </c>
      <c r="E464" s="88">
        <v>800</v>
      </c>
    </row>
    <row r="465" spans="2:5" x14ac:dyDescent="0.3">
      <c r="B465" s="86" t="s">
        <v>1200</v>
      </c>
      <c r="C465" s="212" t="s">
        <v>1201</v>
      </c>
      <c r="D465" s="87" t="s">
        <v>3</v>
      </c>
      <c r="E465" s="88">
        <v>650</v>
      </c>
    </row>
    <row r="466" spans="2:5" ht="27.6" x14ac:dyDescent="0.3">
      <c r="B466" s="86" t="s">
        <v>1202</v>
      </c>
      <c r="C466" s="212" t="s">
        <v>1203</v>
      </c>
      <c r="D466" s="87" t="s">
        <v>3</v>
      </c>
      <c r="E466" s="88">
        <v>800</v>
      </c>
    </row>
    <row r="467" spans="2:5" x14ac:dyDescent="0.3">
      <c r="B467" s="86" t="s">
        <v>1204</v>
      </c>
      <c r="C467" s="212" t="s">
        <v>1205</v>
      </c>
      <c r="D467" s="87" t="s">
        <v>3</v>
      </c>
      <c r="E467" s="88">
        <v>1200</v>
      </c>
    </row>
    <row r="468" spans="2:5" x14ac:dyDescent="0.3">
      <c r="B468" s="86" t="s">
        <v>1206</v>
      </c>
      <c r="C468" s="212" t="s">
        <v>1207</v>
      </c>
      <c r="D468" s="87" t="s">
        <v>3</v>
      </c>
      <c r="E468" s="88">
        <v>450</v>
      </c>
    </row>
    <row r="469" spans="2:5" x14ac:dyDescent="0.3">
      <c r="B469" s="86" t="s">
        <v>1208</v>
      </c>
      <c r="C469" s="212" t="s">
        <v>1209</v>
      </c>
      <c r="D469" s="87" t="s">
        <v>3</v>
      </c>
      <c r="E469" s="88">
        <v>550</v>
      </c>
    </row>
    <row r="470" spans="2:5" x14ac:dyDescent="0.3">
      <c r="B470" s="86" t="s">
        <v>1210</v>
      </c>
      <c r="C470" s="212" t="s">
        <v>1211</v>
      </c>
      <c r="D470" s="87" t="s">
        <v>3</v>
      </c>
      <c r="E470" s="88">
        <v>550</v>
      </c>
    </row>
    <row r="471" spans="2:5" x14ac:dyDescent="0.3">
      <c r="B471" s="86" t="s">
        <v>1212</v>
      </c>
      <c r="C471" s="212" t="s">
        <v>1213</v>
      </c>
      <c r="D471" s="87" t="s">
        <v>3</v>
      </c>
      <c r="E471" s="88">
        <v>550</v>
      </c>
    </row>
    <row r="472" spans="2:5" ht="27.6" x14ac:dyDescent="0.3">
      <c r="B472" s="86" t="s">
        <v>1214</v>
      </c>
      <c r="C472" s="212" t="s">
        <v>1215</v>
      </c>
      <c r="D472" s="87" t="s">
        <v>3</v>
      </c>
      <c r="E472" s="88">
        <v>550</v>
      </c>
    </row>
    <row r="473" spans="2:5" x14ac:dyDescent="0.3">
      <c r="B473" s="86" t="s">
        <v>1216</v>
      </c>
      <c r="C473" s="212" t="s">
        <v>1217</v>
      </c>
      <c r="D473" s="87" t="s">
        <v>3</v>
      </c>
      <c r="E473" s="88">
        <v>2950</v>
      </c>
    </row>
    <row r="474" spans="2:5" x14ac:dyDescent="0.3">
      <c r="B474" s="86" t="s">
        <v>1218</v>
      </c>
      <c r="C474" s="212" t="s">
        <v>1219</v>
      </c>
      <c r="D474" s="87" t="s">
        <v>3</v>
      </c>
      <c r="E474" s="88">
        <v>2000</v>
      </c>
    </row>
    <row r="475" spans="2:5" x14ac:dyDescent="0.3">
      <c r="B475" s="86" t="s">
        <v>1220</v>
      </c>
      <c r="C475" s="212" t="s">
        <v>1221</v>
      </c>
      <c r="D475" s="87" t="s">
        <v>3</v>
      </c>
      <c r="E475" s="88">
        <v>2000</v>
      </c>
    </row>
    <row r="476" spans="2:5" x14ac:dyDescent="0.3">
      <c r="B476" s="86" t="s">
        <v>1222</v>
      </c>
      <c r="C476" s="212" t="s">
        <v>1223</v>
      </c>
      <c r="D476" s="87" t="s">
        <v>761</v>
      </c>
      <c r="E476" s="88">
        <v>3500</v>
      </c>
    </row>
    <row r="477" spans="2:5" ht="27.6" x14ac:dyDescent="0.3">
      <c r="B477" s="86" t="s">
        <v>1224</v>
      </c>
      <c r="C477" s="212" t="s">
        <v>1225</v>
      </c>
      <c r="D477" s="87" t="s">
        <v>761</v>
      </c>
      <c r="E477" s="88">
        <v>3500</v>
      </c>
    </row>
    <row r="478" spans="2:5" x14ac:dyDescent="0.3">
      <c r="B478" s="86" t="s">
        <v>1226</v>
      </c>
      <c r="C478" s="212" t="s">
        <v>1227</v>
      </c>
      <c r="D478" s="87" t="s">
        <v>761</v>
      </c>
      <c r="E478" s="88">
        <v>3500</v>
      </c>
    </row>
    <row r="479" spans="2:5" x14ac:dyDescent="0.3">
      <c r="B479" s="86" t="s">
        <v>1228</v>
      </c>
      <c r="C479" s="212" t="s">
        <v>1229</v>
      </c>
      <c r="D479" s="87" t="s">
        <v>761</v>
      </c>
      <c r="E479" s="88">
        <v>3500</v>
      </c>
    </row>
    <row r="480" spans="2:5" ht="27.6" x14ac:dyDescent="0.3">
      <c r="B480" s="86" t="s">
        <v>1230</v>
      </c>
      <c r="C480" s="212" t="s">
        <v>1231</v>
      </c>
      <c r="D480" s="87" t="s">
        <v>761</v>
      </c>
      <c r="E480" s="88">
        <v>6000</v>
      </c>
    </row>
    <row r="481" spans="2:5" ht="27.6" x14ac:dyDescent="0.3">
      <c r="B481" s="86" t="s">
        <v>1232</v>
      </c>
      <c r="C481" s="212" t="s">
        <v>1233</v>
      </c>
      <c r="D481" s="87" t="s">
        <v>761</v>
      </c>
      <c r="E481" s="88">
        <v>6000</v>
      </c>
    </row>
    <row r="482" spans="2:5" ht="27.6" x14ac:dyDescent="0.3">
      <c r="B482" s="86" t="s">
        <v>1234</v>
      </c>
      <c r="C482" s="212" t="s">
        <v>1235</v>
      </c>
      <c r="D482" s="87" t="s">
        <v>761</v>
      </c>
      <c r="E482" s="88">
        <v>9000</v>
      </c>
    </row>
    <row r="483" spans="2:5" x14ac:dyDescent="0.3">
      <c r="B483" s="86" t="s">
        <v>1236</v>
      </c>
      <c r="C483" s="212" t="s">
        <v>1237</v>
      </c>
      <c r="D483" s="87" t="s">
        <v>109</v>
      </c>
      <c r="E483" s="88">
        <v>350</v>
      </c>
    </row>
    <row r="484" spans="2:5" x14ac:dyDescent="0.3">
      <c r="B484" s="86" t="s">
        <v>1238</v>
      </c>
      <c r="C484" s="212" t="s">
        <v>1239</v>
      </c>
      <c r="D484" s="87" t="s">
        <v>109</v>
      </c>
      <c r="E484" s="88">
        <v>300</v>
      </c>
    </row>
    <row r="485" spans="2:5" x14ac:dyDescent="0.3">
      <c r="B485" s="86" t="s">
        <v>1240</v>
      </c>
      <c r="C485" s="212" t="s">
        <v>1241</v>
      </c>
      <c r="D485" s="87" t="s">
        <v>761</v>
      </c>
      <c r="E485" s="88">
        <v>550</v>
      </c>
    </row>
    <row r="486" spans="2:5" x14ac:dyDescent="0.3">
      <c r="B486" s="86" t="s">
        <v>1242</v>
      </c>
      <c r="C486" s="212" t="s">
        <v>1243</v>
      </c>
      <c r="D486" s="87" t="s">
        <v>231</v>
      </c>
      <c r="E486" s="88">
        <v>300</v>
      </c>
    </row>
    <row r="487" spans="2:5" x14ac:dyDescent="0.3">
      <c r="B487" s="86" t="s">
        <v>1244</v>
      </c>
      <c r="C487" s="212" t="s">
        <v>1245</v>
      </c>
      <c r="D487" s="87" t="s">
        <v>3</v>
      </c>
      <c r="E487" s="88">
        <v>2000</v>
      </c>
    </row>
    <row r="488" spans="2:5" x14ac:dyDescent="0.3">
      <c r="B488" s="86" t="s">
        <v>1246</v>
      </c>
      <c r="C488" s="212" t="s">
        <v>1247</v>
      </c>
      <c r="D488" s="87" t="s">
        <v>3</v>
      </c>
      <c r="E488" s="88">
        <v>1000</v>
      </c>
    </row>
    <row r="489" spans="2:5" x14ac:dyDescent="0.3">
      <c r="B489" s="86" t="s">
        <v>1248</v>
      </c>
      <c r="C489" s="212" t="s">
        <v>1249</v>
      </c>
      <c r="D489" s="87" t="s">
        <v>3</v>
      </c>
      <c r="E489" s="88">
        <v>2000</v>
      </c>
    </row>
    <row r="490" spans="2:5" x14ac:dyDescent="0.3">
      <c r="B490" s="86" t="s">
        <v>1250</v>
      </c>
      <c r="C490" s="212" t="s">
        <v>1251</v>
      </c>
      <c r="D490" s="87" t="s">
        <v>3</v>
      </c>
      <c r="E490" s="88">
        <v>500</v>
      </c>
    </row>
    <row r="491" spans="2:5" ht="27.6" x14ac:dyDescent="0.3">
      <c r="B491" s="86" t="s">
        <v>1252</v>
      </c>
      <c r="C491" s="212" t="s">
        <v>1253</v>
      </c>
      <c r="D491" s="87" t="s">
        <v>3</v>
      </c>
      <c r="E491" s="88">
        <v>550</v>
      </c>
    </row>
    <row r="492" spans="2:5" ht="27.6" x14ac:dyDescent="0.3">
      <c r="B492" s="86" t="s">
        <v>1254</v>
      </c>
      <c r="C492" s="212" t="s">
        <v>1255</v>
      </c>
      <c r="D492" s="87" t="s">
        <v>109</v>
      </c>
      <c r="E492" s="88">
        <v>1200</v>
      </c>
    </row>
    <row r="493" spans="2:5" ht="27.6" x14ac:dyDescent="0.3">
      <c r="B493" s="86" t="s">
        <v>1256</v>
      </c>
      <c r="C493" s="212" t="s">
        <v>1257</v>
      </c>
      <c r="D493" s="87" t="s">
        <v>109</v>
      </c>
      <c r="E493" s="88">
        <v>1400</v>
      </c>
    </row>
    <row r="494" spans="2:5" ht="27.6" x14ac:dyDescent="0.3">
      <c r="B494" s="86" t="s">
        <v>1258</v>
      </c>
      <c r="C494" s="212" t="s">
        <v>1259</v>
      </c>
      <c r="D494" s="87" t="s">
        <v>109</v>
      </c>
      <c r="E494" s="88">
        <v>1400</v>
      </c>
    </row>
    <row r="495" spans="2:5" x14ac:dyDescent="0.3">
      <c r="B495" s="86" t="s">
        <v>1260</v>
      </c>
      <c r="C495" s="212" t="s">
        <v>1261</v>
      </c>
      <c r="D495" s="87" t="s">
        <v>109</v>
      </c>
      <c r="E495" s="88">
        <v>650</v>
      </c>
    </row>
    <row r="496" spans="2:5" x14ac:dyDescent="0.3">
      <c r="B496" s="86" t="s">
        <v>1262</v>
      </c>
      <c r="C496" s="212" t="s">
        <v>1263</v>
      </c>
      <c r="D496" s="87" t="s">
        <v>109</v>
      </c>
      <c r="E496" s="88">
        <v>1150</v>
      </c>
    </row>
    <row r="497" spans="2:5" x14ac:dyDescent="0.3">
      <c r="B497" s="86" t="s">
        <v>1264</v>
      </c>
      <c r="C497" s="212" t="s">
        <v>1265</v>
      </c>
      <c r="D497" s="87" t="s">
        <v>109</v>
      </c>
      <c r="E497" s="88">
        <v>1150</v>
      </c>
    </row>
    <row r="498" spans="2:5" x14ac:dyDescent="0.3">
      <c r="B498" s="86" t="s">
        <v>1266</v>
      </c>
      <c r="C498" s="212" t="s">
        <v>1267</v>
      </c>
      <c r="D498" s="87" t="s">
        <v>109</v>
      </c>
      <c r="E498" s="88">
        <v>550</v>
      </c>
    </row>
    <row r="499" spans="2:5" ht="27.6" x14ac:dyDescent="0.3">
      <c r="B499" s="86" t="s">
        <v>1268</v>
      </c>
      <c r="C499" s="212" t="s">
        <v>1269</v>
      </c>
      <c r="D499" s="87" t="s">
        <v>109</v>
      </c>
      <c r="E499" s="88">
        <v>750</v>
      </c>
    </row>
    <row r="500" spans="2:5" x14ac:dyDescent="0.3">
      <c r="B500" s="86" t="s">
        <v>1270</v>
      </c>
      <c r="C500" s="212" t="s">
        <v>1271</v>
      </c>
      <c r="D500" s="87" t="s">
        <v>109</v>
      </c>
      <c r="E500" s="88">
        <v>250</v>
      </c>
    </row>
    <row r="501" spans="2:5" x14ac:dyDescent="0.3">
      <c r="B501" s="86" t="s">
        <v>1272</v>
      </c>
      <c r="C501" s="212" t="s">
        <v>1273</v>
      </c>
      <c r="D501" s="87" t="s">
        <v>109</v>
      </c>
      <c r="E501" s="88">
        <v>1000</v>
      </c>
    </row>
    <row r="502" spans="2:5" x14ac:dyDescent="0.3">
      <c r="B502" s="86" t="s">
        <v>1274</v>
      </c>
      <c r="C502" s="212" t="s">
        <v>1275</v>
      </c>
      <c r="D502" s="87" t="s">
        <v>109</v>
      </c>
      <c r="E502" s="88">
        <v>550</v>
      </c>
    </row>
    <row r="503" spans="2:5" ht="27.6" x14ac:dyDescent="0.3">
      <c r="B503" s="86" t="s">
        <v>1276</v>
      </c>
      <c r="C503" s="212" t="s">
        <v>1277</v>
      </c>
      <c r="D503" s="87" t="s">
        <v>109</v>
      </c>
      <c r="E503" s="88">
        <v>300</v>
      </c>
    </row>
    <row r="504" spans="2:5" x14ac:dyDescent="0.3">
      <c r="B504" s="86" t="s">
        <v>1278</v>
      </c>
      <c r="C504" s="212" t="s">
        <v>1279</v>
      </c>
      <c r="D504" s="87" t="s">
        <v>109</v>
      </c>
      <c r="E504" s="88">
        <v>600</v>
      </c>
    </row>
    <row r="505" spans="2:5" x14ac:dyDescent="0.3">
      <c r="B505" s="86" t="s">
        <v>1280</v>
      </c>
      <c r="C505" s="212" t="s">
        <v>1281</v>
      </c>
      <c r="D505" s="87" t="s">
        <v>109</v>
      </c>
      <c r="E505" s="88">
        <v>1200</v>
      </c>
    </row>
    <row r="506" spans="2:5" ht="27.6" x14ac:dyDescent="0.3">
      <c r="B506" s="86" t="s">
        <v>1282</v>
      </c>
      <c r="C506" s="212" t="s">
        <v>1283</v>
      </c>
      <c r="D506" s="87" t="s">
        <v>231</v>
      </c>
      <c r="E506" s="88">
        <v>500</v>
      </c>
    </row>
    <row r="507" spans="2:5" ht="27.6" x14ac:dyDescent="0.3">
      <c r="B507" s="86" t="s">
        <v>1284</v>
      </c>
      <c r="C507" s="212" t="s">
        <v>1285</v>
      </c>
      <c r="D507" s="87" t="s">
        <v>1286</v>
      </c>
      <c r="E507" s="88">
        <v>2500</v>
      </c>
    </row>
    <row r="508" spans="2:5" ht="27.6" x14ac:dyDescent="0.3">
      <c r="B508" s="86" t="s">
        <v>1287</v>
      </c>
      <c r="C508" s="212" t="s">
        <v>1288</v>
      </c>
      <c r="D508" s="87" t="s">
        <v>1286</v>
      </c>
      <c r="E508" s="88">
        <v>3000</v>
      </c>
    </row>
    <row r="509" spans="2:5" ht="27.6" x14ac:dyDescent="0.3">
      <c r="B509" s="86" t="s">
        <v>1289</v>
      </c>
      <c r="C509" s="212" t="s">
        <v>1290</v>
      </c>
      <c r="D509" s="87" t="s">
        <v>3</v>
      </c>
      <c r="E509" s="88">
        <v>4000</v>
      </c>
    </row>
    <row r="510" spans="2:5" x14ac:dyDescent="0.3">
      <c r="B510" s="86" t="s">
        <v>1291</v>
      </c>
      <c r="C510" s="212" t="s">
        <v>1292</v>
      </c>
      <c r="D510" s="87" t="s">
        <v>109</v>
      </c>
      <c r="E510" s="88">
        <v>750</v>
      </c>
    </row>
    <row r="511" spans="2:5" ht="27.6" x14ac:dyDescent="0.3">
      <c r="B511" s="86" t="s">
        <v>1293</v>
      </c>
      <c r="C511" s="212" t="s">
        <v>1294</v>
      </c>
      <c r="D511" s="87" t="s">
        <v>109</v>
      </c>
      <c r="E511" s="88">
        <v>2500</v>
      </c>
    </row>
    <row r="512" spans="2:5" ht="27.6" x14ac:dyDescent="0.3">
      <c r="B512" s="86" t="s">
        <v>1295</v>
      </c>
      <c r="C512" s="212" t="s">
        <v>1296</v>
      </c>
      <c r="D512" s="87" t="s">
        <v>231</v>
      </c>
      <c r="E512" s="88">
        <v>1500</v>
      </c>
    </row>
    <row r="513" spans="2:5" ht="27.6" x14ac:dyDescent="0.3">
      <c r="B513" s="86" t="s">
        <v>1297</v>
      </c>
      <c r="C513" s="212" t="s">
        <v>1298</v>
      </c>
      <c r="D513" s="87" t="s">
        <v>231</v>
      </c>
      <c r="E513" s="88">
        <v>1000</v>
      </c>
    </row>
    <row r="514" spans="2:5" x14ac:dyDescent="0.3">
      <c r="B514" s="86" t="s">
        <v>1299</v>
      </c>
      <c r="C514" s="212" t="s">
        <v>1300</v>
      </c>
      <c r="D514" s="87" t="s">
        <v>3</v>
      </c>
      <c r="E514" s="88">
        <v>1900</v>
      </c>
    </row>
    <row r="515" spans="2:5" ht="27.6" x14ac:dyDescent="0.3">
      <c r="B515" s="86" t="s">
        <v>1301</v>
      </c>
      <c r="C515" s="212" t="s">
        <v>1302</v>
      </c>
      <c r="D515" s="87" t="s">
        <v>109</v>
      </c>
      <c r="E515" s="88">
        <v>1500</v>
      </c>
    </row>
    <row r="516" spans="2:5" ht="27.6" x14ac:dyDescent="0.3">
      <c r="B516" s="86" t="s">
        <v>1303</v>
      </c>
      <c r="C516" s="212" t="s">
        <v>1304</v>
      </c>
      <c r="D516" s="87" t="s">
        <v>109</v>
      </c>
      <c r="E516" s="88">
        <v>450</v>
      </c>
    </row>
    <row r="517" spans="2:5" ht="27.6" x14ac:dyDescent="0.3">
      <c r="B517" s="86" t="s">
        <v>1305</v>
      </c>
      <c r="C517" s="212" t="s">
        <v>1306</v>
      </c>
      <c r="D517" s="87" t="s">
        <v>109</v>
      </c>
      <c r="E517" s="88">
        <v>450</v>
      </c>
    </row>
    <row r="518" spans="2:5" ht="27.6" x14ac:dyDescent="0.3">
      <c r="B518" s="86" t="s">
        <v>1307</v>
      </c>
      <c r="C518" s="212" t="s">
        <v>1308</v>
      </c>
      <c r="D518" s="87" t="s">
        <v>109</v>
      </c>
      <c r="E518" s="88">
        <v>450</v>
      </c>
    </row>
    <row r="519" spans="2:5" ht="27.6" x14ac:dyDescent="0.3">
      <c r="B519" s="86" t="s">
        <v>1309</v>
      </c>
      <c r="C519" s="212" t="s">
        <v>1310</v>
      </c>
      <c r="D519" s="87" t="s">
        <v>109</v>
      </c>
      <c r="E519" s="88">
        <v>500</v>
      </c>
    </row>
    <row r="520" spans="2:5" ht="27.6" x14ac:dyDescent="0.3">
      <c r="B520" s="86" t="s">
        <v>1311</v>
      </c>
      <c r="C520" s="212" t="s">
        <v>1312</v>
      </c>
      <c r="D520" s="87" t="s">
        <v>231</v>
      </c>
      <c r="E520" s="88">
        <v>550</v>
      </c>
    </row>
    <row r="521" spans="2:5" x14ac:dyDescent="0.3">
      <c r="B521" s="86" t="s">
        <v>1313</v>
      </c>
      <c r="C521" s="212" t="s">
        <v>1314</v>
      </c>
      <c r="D521" s="87" t="s">
        <v>231</v>
      </c>
      <c r="E521" s="88">
        <v>300</v>
      </c>
    </row>
    <row r="522" spans="2:5" ht="27.6" x14ac:dyDescent="0.3">
      <c r="B522" s="86" t="s">
        <v>1315</v>
      </c>
      <c r="C522" s="212" t="s">
        <v>1316</v>
      </c>
      <c r="D522" s="87" t="s">
        <v>231</v>
      </c>
      <c r="E522" s="88">
        <v>550</v>
      </c>
    </row>
    <row r="523" spans="2:5" x14ac:dyDescent="0.3">
      <c r="B523" s="86" t="s">
        <v>1317</v>
      </c>
      <c r="C523" s="212" t="s">
        <v>1318</v>
      </c>
      <c r="D523" s="87" t="s">
        <v>109</v>
      </c>
      <c r="E523" s="88">
        <v>500</v>
      </c>
    </row>
    <row r="524" spans="2:5" x14ac:dyDescent="0.3">
      <c r="B524" s="86" t="s">
        <v>1319</v>
      </c>
      <c r="C524" s="212" t="s">
        <v>1320</v>
      </c>
      <c r="D524" s="87" t="s">
        <v>231</v>
      </c>
      <c r="E524" s="88">
        <v>500</v>
      </c>
    </row>
    <row r="525" spans="2:5" x14ac:dyDescent="0.3">
      <c r="B525" s="86" t="s">
        <v>1321</v>
      </c>
      <c r="C525" s="212" t="s">
        <v>1322</v>
      </c>
      <c r="D525" s="87" t="s">
        <v>109</v>
      </c>
      <c r="E525" s="88">
        <v>350</v>
      </c>
    </row>
    <row r="526" spans="2:5" x14ac:dyDescent="0.3">
      <c r="B526" s="86" t="s">
        <v>1323</v>
      </c>
      <c r="C526" s="212" t="s">
        <v>1324</v>
      </c>
      <c r="D526" s="87" t="s">
        <v>109</v>
      </c>
      <c r="E526" s="88">
        <v>500</v>
      </c>
    </row>
    <row r="527" spans="2:5" x14ac:dyDescent="0.3">
      <c r="B527" s="86" t="s">
        <v>1325</v>
      </c>
      <c r="C527" s="212" t="s">
        <v>1326</v>
      </c>
      <c r="D527" s="87" t="s">
        <v>231</v>
      </c>
      <c r="E527" s="88">
        <v>1100</v>
      </c>
    </row>
    <row r="528" spans="2:5" x14ac:dyDescent="0.3">
      <c r="B528" s="86" t="s">
        <v>1327</v>
      </c>
      <c r="C528" s="212" t="s">
        <v>1328</v>
      </c>
      <c r="D528" s="87" t="s">
        <v>109</v>
      </c>
      <c r="E528" s="88">
        <v>150</v>
      </c>
    </row>
    <row r="529" spans="2:5" x14ac:dyDescent="0.3">
      <c r="B529" s="86" t="s">
        <v>1329</v>
      </c>
      <c r="C529" s="212" t="s">
        <v>451</v>
      </c>
      <c r="D529" s="87" t="s">
        <v>109</v>
      </c>
      <c r="E529" s="88">
        <v>550</v>
      </c>
    </row>
    <row r="530" spans="2:5" x14ac:dyDescent="0.3">
      <c r="B530" s="86" t="s">
        <v>1330</v>
      </c>
      <c r="C530" s="212" t="s">
        <v>1331</v>
      </c>
      <c r="D530" s="87" t="s">
        <v>109</v>
      </c>
      <c r="E530" s="88">
        <v>900</v>
      </c>
    </row>
    <row r="531" spans="2:5" x14ac:dyDescent="0.3">
      <c r="B531" s="86" t="s">
        <v>1332</v>
      </c>
      <c r="C531" s="212" t="s">
        <v>1333</v>
      </c>
      <c r="D531" s="87" t="s">
        <v>109</v>
      </c>
      <c r="E531" s="88">
        <v>1000</v>
      </c>
    </row>
    <row r="532" spans="2:5" ht="27.6" x14ac:dyDescent="0.3">
      <c r="B532" s="86" t="s">
        <v>1334</v>
      </c>
      <c r="C532" s="212" t="s">
        <v>1335</v>
      </c>
      <c r="D532" s="87" t="s">
        <v>109</v>
      </c>
      <c r="E532" s="88">
        <v>500</v>
      </c>
    </row>
    <row r="533" spans="2:5" ht="27.6" x14ac:dyDescent="0.3">
      <c r="B533" s="86" t="s">
        <v>1336</v>
      </c>
      <c r="C533" s="212" t="s">
        <v>1337</v>
      </c>
      <c r="D533" s="87" t="s">
        <v>109</v>
      </c>
      <c r="E533" s="88">
        <v>700</v>
      </c>
    </row>
    <row r="534" spans="2:5" x14ac:dyDescent="0.3">
      <c r="B534" s="86" t="s">
        <v>1338</v>
      </c>
      <c r="C534" s="212" t="s">
        <v>1339</v>
      </c>
      <c r="D534" s="87" t="s">
        <v>109</v>
      </c>
      <c r="E534" s="88">
        <v>300</v>
      </c>
    </row>
    <row r="535" spans="2:5" x14ac:dyDescent="0.3">
      <c r="B535" s="86" t="s">
        <v>1340</v>
      </c>
      <c r="C535" s="212" t="s">
        <v>1341</v>
      </c>
      <c r="D535" s="87" t="s">
        <v>109</v>
      </c>
      <c r="E535" s="88">
        <v>350</v>
      </c>
    </row>
    <row r="536" spans="2:5" x14ac:dyDescent="0.3">
      <c r="B536" s="86" t="s">
        <v>1342</v>
      </c>
      <c r="C536" s="212" t="s">
        <v>1343</v>
      </c>
      <c r="D536" s="87" t="s">
        <v>231</v>
      </c>
      <c r="E536" s="88">
        <v>400</v>
      </c>
    </row>
    <row r="537" spans="2:5" x14ac:dyDescent="0.3">
      <c r="B537" s="86" t="s">
        <v>1344</v>
      </c>
      <c r="C537" s="212" t="s">
        <v>1345</v>
      </c>
      <c r="D537" s="87" t="s">
        <v>231</v>
      </c>
      <c r="E537" s="88">
        <v>450</v>
      </c>
    </row>
    <row r="538" spans="2:5" x14ac:dyDescent="0.3">
      <c r="B538" s="86" t="s">
        <v>1346</v>
      </c>
      <c r="C538" s="212" t="s">
        <v>1347</v>
      </c>
      <c r="D538" s="87" t="s">
        <v>109</v>
      </c>
      <c r="E538" s="88">
        <v>200</v>
      </c>
    </row>
    <row r="539" spans="2:5" x14ac:dyDescent="0.3">
      <c r="B539" s="86" t="s">
        <v>1348</v>
      </c>
      <c r="C539" s="212" t="s">
        <v>1349</v>
      </c>
      <c r="D539" s="87" t="s">
        <v>231</v>
      </c>
      <c r="E539" s="88">
        <v>400</v>
      </c>
    </row>
    <row r="540" spans="2:5" x14ac:dyDescent="0.3">
      <c r="B540" s="86" t="s">
        <v>1350</v>
      </c>
      <c r="C540" s="212" t="s">
        <v>1351</v>
      </c>
      <c r="D540" s="87" t="s">
        <v>109</v>
      </c>
      <c r="E540" s="88">
        <v>700</v>
      </c>
    </row>
    <row r="541" spans="2:5" x14ac:dyDescent="0.3">
      <c r="B541" s="86" t="s">
        <v>1352</v>
      </c>
      <c r="C541" s="212" t="s">
        <v>1353</v>
      </c>
      <c r="D541" s="87" t="s">
        <v>231</v>
      </c>
      <c r="E541" s="88">
        <v>550</v>
      </c>
    </row>
    <row r="542" spans="2:5" ht="27.6" x14ac:dyDescent="0.3">
      <c r="B542" s="86" t="s">
        <v>1354</v>
      </c>
      <c r="C542" s="212" t="s">
        <v>1355</v>
      </c>
      <c r="D542" s="87" t="s">
        <v>109</v>
      </c>
      <c r="E542" s="88">
        <v>1000</v>
      </c>
    </row>
    <row r="543" spans="2:5" x14ac:dyDescent="0.3">
      <c r="B543" s="86" t="s">
        <v>1356</v>
      </c>
      <c r="C543" s="212" t="s">
        <v>1357</v>
      </c>
      <c r="D543" s="87" t="s">
        <v>109</v>
      </c>
      <c r="E543" s="88">
        <v>200</v>
      </c>
    </row>
    <row r="544" spans="2:5" x14ac:dyDescent="0.3">
      <c r="B544" s="86" t="s">
        <v>1358</v>
      </c>
      <c r="C544" s="212" t="s">
        <v>1359</v>
      </c>
      <c r="D544" s="87" t="s">
        <v>109</v>
      </c>
      <c r="E544" s="88">
        <v>1000</v>
      </c>
    </row>
    <row r="545" spans="2:5" x14ac:dyDescent="0.3">
      <c r="B545" s="86" t="s">
        <v>1360</v>
      </c>
      <c r="C545" s="212" t="s">
        <v>1361</v>
      </c>
      <c r="D545" s="87" t="s">
        <v>109</v>
      </c>
      <c r="E545" s="88">
        <v>1000</v>
      </c>
    </row>
    <row r="546" spans="2:5" x14ac:dyDescent="0.3">
      <c r="B546" s="86" t="s">
        <v>1362</v>
      </c>
      <c r="C546" s="212" t="s">
        <v>1363</v>
      </c>
      <c r="D546" s="87" t="s">
        <v>231</v>
      </c>
      <c r="E546" s="88">
        <v>6000</v>
      </c>
    </row>
    <row r="547" spans="2:5" x14ac:dyDescent="0.3">
      <c r="B547" s="86" t="s">
        <v>1364</v>
      </c>
      <c r="C547" s="212" t="s">
        <v>1365</v>
      </c>
      <c r="D547" s="87" t="s">
        <v>231</v>
      </c>
      <c r="E547" s="88">
        <v>750</v>
      </c>
    </row>
    <row r="548" spans="2:5" ht="41.4" x14ac:dyDescent="0.3">
      <c r="B548" s="86" t="s">
        <v>675</v>
      </c>
      <c r="C548" s="212" t="s">
        <v>676</v>
      </c>
      <c r="D548" s="87" t="s">
        <v>109</v>
      </c>
      <c r="E548" s="88">
        <v>22550</v>
      </c>
    </row>
    <row r="549" spans="2:5" ht="41.4" x14ac:dyDescent="0.3">
      <c r="B549" s="86" t="s">
        <v>677</v>
      </c>
      <c r="C549" s="212" t="s">
        <v>678</v>
      </c>
      <c r="D549" s="87" t="s">
        <v>109</v>
      </c>
      <c r="E549" s="88">
        <v>9900</v>
      </c>
    </row>
    <row r="550" spans="2:5" ht="41.4" x14ac:dyDescent="0.3">
      <c r="B550" s="86" t="s">
        <v>679</v>
      </c>
      <c r="C550" s="212" t="s">
        <v>680</v>
      </c>
      <c r="D550" s="87" t="s">
        <v>109</v>
      </c>
      <c r="E550" s="88">
        <v>9900</v>
      </c>
    </row>
    <row r="551" spans="2:5" ht="41.4" x14ac:dyDescent="0.3">
      <c r="B551" s="86" t="s">
        <v>681</v>
      </c>
      <c r="C551" s="212" t="s">
        <v>682</v>
      </c>
      <c r="D551" s="87" t="s">
        <v>109</v>
      </c>
      <c r="E551" s="88">
        <v>9900</v>
      </c>
    </row>
    <row r="552" spans="2:5" ht="41.4" x14ac:dyDescent="0.3">
      <c r="B552" s="86" t="s">
        <v>683</v>
      </c>
      <c r="C552" s="212" t="s">
        <v>684</v>
      </c>
      <c r="D552" s="87" t="s">
        <v>109</v>
      </c>
      <c r="E552" s="88">
        <v>22550</v>
      </c>
    </row>
    <row r="553" spans="2:5" ht="41.4" x14ac:dyDescent="0.3">
      <c r="B553" s="86" t="s">
        <v>685</v>
      </c>
      <c r="C553" s="212" t="s">
        <v>686</v>
      </c>
      <c r="D553" s="87" t="s">
        <v>109</v>
      </c>
      <c r="E553" s="88">
        <v>22550</v>
      </c>
    </row>
    <row r="554" spans="2:5" ht="27.6" x14ac:dyDescent="0.3">
      <c r="B554" s="86" t="s">
        <v>687</v>
      </c>
      <c r="C554" s="212" t="s">
        <v>688</v>
      </c>
      <c r="D554" s="87" t="s">
        <v>109</v>
      </c>
      <c r="E554" s="88">
        <v>9900</v>
      </c>
    </row>
    <row r="555" spans="2:5" x14ac:dyDescent="0.3">
      <c r="B555" s="86" t="s">
        <v>1366</v>
      </c>
      <c r="C555" s="212" t="s">
        <v>1367</v>
      </c>
      <c r="D555" s="87" t="s">
        <v>109</v>
      </c>
      <c r="E555" s="88">
        <v>500</v>
      </c>
    </row>
    <row r="556" spans="2:5" x14ac:dyDescent="0.3">
      <c r="B556" s="86" t="s">
        <v>1368</v>
      </c>
      <c r="C556" s="212" t="s">
        <v>1369</v>
      </c>
      <c r="D556" s="87" t="s">
        <v>1370</v>
      </c>
      <c r="E556" s="88">
        <v>17000</v>
      </c>
    </row>
    <row r="557" spans="2:5" x14ac:dyDescent="0.3">
      <c r="B557" s="86" t="s">
        <v>1371</v>
      </c>
      <c r="C557" s="212" t="s">
        <v>1372</v>
      </c>
      <c r="D557" s="87" t="s">
        <v>1370</v>
      </c>
      <c r="E557" s="88">
        <v>20000</v>
      </c>
    </row>
    <row r="558" spans="2:5" x14ac:dyDescent="0.3">
      <c r="B558" s="86" t="s">
        <v>1373</v>
      </c>
      <c r="C558" s="212" t="s">
        <v>1374</v>
      </c>
      <c r="D558" s="87" t="s">
        <v>1370</v>
      </c>
      <c r="E558" s="88">
        <v>2500</v>
      </c>
    </row>
    <row r="559" spans="2:5" x14ac:dyDescent="0.3">
      <c r="B559" s="86" t="s">
        <v>1375</v>
      </c>
      <c r="C559" s="212" t="s">
        <v>1376</v>
      </c>
      <c r="D559" s="87" t="s">
        <v>1370</v>
      </c>
      <c r="E559" s="88">
        <v>2500</v>
      </c>
    </row>
    <row r="560" spans="2:5" ht="27.6" x14ac:dyDescent="0.3">
      <c r="B560" s="86" t="s">
        <v>1377</v>
      </c>
      <c r="C560" s="212" t="s">
        <v>1378</v>
      </c>
      <c r="D560" s="87" t="s">
        <v>1370</v>
      </c>
      <c r="E560" s="88">
        <v>6000</v>
      </c>
    </row>
    <row r="561" spans="2:5" x14ac:dyDescent="0.3">
      <c r="B561" s="86" t="s">
        <v>1379</v>
      </c>
      <c r="C561" s="212" t="s">
        <v>1380</v>
      </c>
      <c r="D561" s="87" t="s">
        <v>1370</v>
      </c>
      <c r="E561" s="88">
        <v>1400</v>
      </c>
    </row>
    <row r="562" spans="2:5" ht="27.6" x14ac:dyDescent="0.3">
      <c r="B562" s="86" t="s">
        <v>1381</v>
      </c>
      <c r="C562" s="212" t="s">
        <v>1382</v>
      </c>
      <c r="D562" s="87" t="s">
        <v>1370</v>
      </c>
      <c r="E562" s="88">
        <v>29000</v>
      </c>
    </row>
    <row r="563" spans="2:5" x14ac:dyDescent="0.3">
      <c r="B563" s="86" t="s">
        <v>1383</v>
      </c>
      <c r="C563" s="212" t="s">
        <v>1384</v>
      </c>
      <c r="D563" s="87" t="s">
        <v>109</v>
      </c>
      <c r="E563" s="88">
        <v>400</v>
      </c>
    </row>
    <row r="564" spans="2:5" x14ac:dyDescent="0.3">
      <c r="B564" s="86" t="s">
        <v>1385</v>
      </c>
      <c r="C564" s="212" t="s">
        <v>1386</v>
      </c>
      <c r="D564" s="87" t="s">
        <v>1370</v>
      </c>
      <c r="E564" s="88">
        <v>300</v>
      </c>
    </row>
    <row r="565" spans="2:5" ht="27.6" x14ac:dyDescent="0.3">
      <c r="B565" s="86" t="s">
        <v>1387</v>
      </c>
      <c r="C565" s="212" t="s">
        <v>1388</v>
      </c>
      <c r="D565" s="87" t="s">
        <v>1370</v>
      </c>
      <c r="E565" s="88">
        <v>3500</v>
      </c>
    </row>
    <row r="566" spans="2:5" x14ac:dyDescent="0.3">
      <c r="B566" s="86" t="s">
        <v>1389</v>
      </c>
      <c r="C566" s="212" t="s">
        <v>1390</v>
      </c>
      <c r="D566" s="87" t="s">
        <v>109</v>
      </c>
      <c r="E566" s="88">
        <v>850</v>
      </c>
    </row>
    <row r="567" spans="2:5" ht="27.6" x14ac:dyDescent="0.3">
      <c r="B567" s="86" t="s">
        <v>1391</v>
      </c>
      <c r="C567" s="212" t="s">
        <v>1392</v>
      </c>
      <c r="D567" s="87" t="s">
        <v>1370</v>
      </c>
      <c r="E567" s="88">
        <v>15000</v>
      </c>
    </row>
    <row r="568" spans="2:5" x14ac:dyDescent="0.3">
      <c r="B568" s="86" t="s">
        <v>1393</v>
      </c>
      <c r="C568" s="212" t="s">
        <v>1394</v>
      </c>
      <c r="D568" s="87" t="s">
        <v>1370</v>
      </c>
      <c r="E568" s="88">
        <v>600</v>
      </c>
    </row>
    <row r="569" spans="2:5" ht="27.6" x14ac:dyDescent="0.3">
      <c r="B569" s="86" t="s">
        <v>689</v>
      </c>
      <c r="C569" s="212" t="s">
        <v>690</v>
      </c>
      <c r="D569" s="87" t="s">
        <v>109</v>
      </c>
      <c r="E569" s="88">
        <v>10100</v>
      </c>
    </row>
    <row r="570" spans="2:5" ht="27.6" x14ac:dyDescent="0.3">
      <c r="B570" s="86" t="s">
        <v>691</v>
      </c>
      <c r="C570" s="212" t="s">
        <v>692</v>
      </c>
      <c r="D570" s="87" t="s">
        <v>109</v>
      </c>
      <c r="E570" s="88">
        <v>7000</v>
      </c>
    </row>
    <row r="571" spans="2:5" ht="27.6" x14ac:dyDescent="0.3">
      <c r="B571" s="86" t="s">
        <v>693</v>
      </c>
      <c r="C571" s="212" t="s">
        <v>694</v>
      </c>
      <c r="D571" s="87" t="s">
        <v>109</v>
      </c>
      <c r="E571" s="88">
        <v>22000</v>
      </c>
    </row>
    <row r="572" spans="2:5" ht="27.6" x14ac:dyDescent="0.3">
      <c r="B572" s="86" t="s">
        <v>695</v>
      </c>
      <c r="C572" s="212" t="s">
        <v>696</v>
      </c>
      <c r="D572" s="87" t="s">
        <v>109</v>
      </c>
      <c r="E572" s="88">
        <v>5000</v>
      </c>
    </row>
    <row r="573" spans="2:5" ht="41.4" x14ac:dyDescent="0.3">
      <c r="B573" s="86" t="s">
        <v>697</v>
      </c>
      <c r="C573" s="212" t="s">
        <v>698</v>
      </c>
      <c r="D573" s="87" t="s">
        <v>109</v>
      </c>
      <c r="E573" s="88">
        <v>9000</v>
      </c>
    </row>
    <row r="574" spans="2:5" x14ac:dyDescent="0.3">
      <c r="B574" s="86" t="s">
        <v>699</v>
      </c>
      <c r="C574" s="212" t="s">
        <v>700</v>
      </c>
      <c r="D574" s="87" t="s">
        <v>109</v>
      </c>
      <c r="E574" s="88">
        <v>15000</v>
      </c>
    </row>
    <row r="575" spans="2:5" x14ac:dyDescent="0.3">
      <c r="B575" s="86" t="s">
        <v>701</v>
      </c>
      <c r="C575" s="212" t="s">
        <v>702</v>
      </c>
      <c r="D575" s="87" t="s">
        <v>109</v>
      </c>
      <c r="E575" s="88">
        <v>3000</v>
      </c>
    </row>
    <row r="576" spans="2:5" x14ac:dyDescent="0.3">
      <c r="B576" s="86" t="s">
        <v>703</v>
      </c>
      <c r="C576" s="212" t="s">
        <v>704</v>
      </c>
      <c r="D576" s="87" t="s">
        <v>109</v>
      </c>
      <c r="E576" s="88">
        <v>4000</v>
      </c>
    </row>
    <row r="577" spans="2:5" ht="27.6" x14ac:dyDescent="0.3">
      <c r="B577" s="86" t="s">
        <v>1395</v>
      </c>
      <c r="C577" s="212" t="s">
        <v>1396</v>
      </c>
      <c r="D577" s="87" t="s">
        <v>231</v>
      </c>
      <c r="E577" s="88">
        <v>17500</v>
      </c>
    </row>
    <row r="578" spans="2:5" ht="27.6" x14ac:dyDescent="0.3">
      <c r="B578" s="86" t="s">
        <v>1397</v>
      </c>
      <c r="C578" s="212" t="s">
        <v>1398</v>
      </c>
      <c r="D578" s="87" t="s">
        <v>231</v>
      </c>
      <c r="E578" s="88">
        <v>15800</v>
      </c>
    </row>
    <row r="579" spans="2:5" ht="27.6" x14ac:dyDescent="0.3">
      <c r="B579" s="86" t="s">
        <v>1399</v>
      </c>
      <c r="C579" s="212" t="s">
        <v>1400</v>
      </c>
      <c r="D579" s="87" t="s">
        <v>231</v>
      </c>
      <c r="E579" s="88">
        <v>16800</v>
      </c>
    </row>
    <row r="580" spans="2:5" ht="27.6" x14ac:dyDescent="0.3">
      <c r="B580" s="86" t="s">
        <v>1401</v>
      </c>
      <c r="C580" s="212" t="s">
        <v>1402</v>
      </c>
      <c r="D580" s="87" t="s">
        <v>231</v>
      </c>
      <c r="E580" s="88">
        <v>16000</v>
      </c>
    </row>
    <row r="581" spans="2:5" ht="27.6" x14ac:dyDescent="0.3">
      <c r="B581" s="86" t="s">
        <v>1403</v>
      </c>
      <c r="C581" s="212" t="s">
        <v>1404</v>
      </c>
      <c r="D581" s="87" t="s">
        <v>231</v>
      </c>
      <c r="E581" s="88">
        <v>14800</v>
      </c>
    </row>
    <row r="582" spans="2:5" ht="27.6" x14ac:dyDescent="0.3">
      <c r="B582" s="86" t="s">
        <v>1405</v>
      </c>
      <c r="C582" s="212" t="s">
        <v>1406</v>
      </c>
      <c r="D582" s="87" t="s">
        <v>231</v>
      </c>
      <c r="E582" s="88">
        <v>15500</v>
      </c>
    </row>
    <row r="583" spans="2:5" ht="27.6" x14ac:dyDescent="0.3">
      <c r="B583" s="86" t="s">
        <v>1407</v>
      </c>
      <c r="C583" s="212" t="s">
        <v>1408</v>
      </c>
      <c r="D583" s="87" t="s">
        <v>231</v>
      </c>
      <c r="E583" s="88">
        <v>26500</v>
      </c>
    </row>
    <row r="584" spans="2:5" ht="27.6" x14ac:dyDescent="0.3">
      <c r="B584" s="86" t="s">
        <v>1409</v>
      </c>
      <c r="C584" s="212" t="s">
        <v>1410</v>
      </c>
      <c r="D584" s="87" t="s">
        <v>231</v>
      </c>
      <c r="E584" s="88">
        <v>31500</v>
      </c>
    </row>
    <row r="585" spans="2:5" ht="27.6" x14ac:dyDescent="0.3">
      <c r="B585" s="86" t="s">
        <v>1411</v>
      </c>
      <c r="C585" s="212" t="s">
        <v>1412</v>
      </c>
      <c r="D585" s="87" t="s">
        <v>231</v>
      </c>
      <c r="E585" s="88">
        <v>22500</v>
      </c>
    </row>
    <row r="586" spans="2:5" ht="27.6" x14ac:dyDescent="0.3">
      <c r="B586" s="86" t="s">
        <v>1413</v>
      </c>
      <c r="C586" s="212" t="s">
        <v>1414</v>
      </c>
      <c r="D586" s="87" t="s">
        <v>231</v>
      </c>
      <c r="E586" s="88">
        <v>27500</v>
      </c>
    </row>
    <row r="587" spans="2:5" ht="27.6" x14ac:dyDescent="0.3">
      <c r="B587" s="86" t="s">
        <v>1415</v>
      </c>
      <c r="C587" s="212" t="s">
        <v>1416</v>
      </c>
      <c r="D587" s="87" t="s">
        <v>231</v>
      </c>
      <c r="E587" s="88">
        <v>23500</v>
      </c>
    </row>
    <row r="588" spans="2:5" ht="27.6" x14ac:dyDescent="0.3">
      <c r="B588" s="86" t="s">
        <v>1417</v>
      </c>
      <c r="C588" s="212" t="s">
        <v>1418</v>
      </c>
      <c r="D588" s="87" t="s">
        <v>231</v>
      </c>
      <c r="E588" s="88">
        <v>28000</v>
      </c>
    </row>
    <row r="589" spans="2:5" ht="27.6" x14ac:dyDescent="0.3">
      <c r="B589" s="86" t="s">
        <v>1419</v>
      </c>
      <c r="C589" s="212" t="s">
        <v>1420</v>
      </c>
      <c r="D589" s="87" t="s">
        <v>231</v>
      </c>
      <c r="E589" s="88">
        <v>21500</v>
      </c>
    </row>
    <row r="590" spans="2:5" ht="27.6" x14ac:dyDescent="0.3">
      <c r="B590" s="86" t="s">
        <v>1421</v>
      </c>
      <c r="C590" s="212" t="s">
        <v>1422</v>
      </c>
      <c r="D590" s="87" t="s">
        <v>231</v>
      </c>
      <c r="E590" s="88">
        <v>26500</v>
      </c>
    </row>
    <row r="591" spans="2:5" ht="27.6" x14ac:dyDescent="0.3">
      <c r="B591" s="86" t="s">
        <v>1423</v>
      </c>
      <c r="C591" s="212" t="s">
        <v>1424</v>
      </c>
      <c r="D591" s="87" t="s">
        <v>231</v>
      </c>
      <c r="E591" s="88">
        <v>20100</v>
      </c>
    </row>
    <row r="592" spans="2:5" ht="27.6" x14ac:dyDescent="0.3">
      <c r="B592" s="86" t="s">
        <v>1425</v>
      </c>
      <c r="C592" s="212" t="s">
        <v>1426</v>
      </c>
      <c r="D592" s="87" t="s">
        <v>231</v>
      </c>
      <c r="E592" s="88">
        <v>20700</v>
      </c>
    </row>
    <row r="593" spans="2:5" ht="27.6" x14ac:dyDescent="0.3">
      <c r="B593" s="86" t="s">
        <v>1427</v>
      </c>
      <c r="C593" s="212" t="s">
        <v>1428</v>
      </c>
      <c r="D593" s="87" t="s">
        <v>231</v>
      </c>
      <c r="E593" s="88">
        <v>25700</v>
      </c>
    </row>
    <row r="594" spans="2:5" ht="27.6" x14ac:dyDescent="0.3">
      <c r="B594" s="86" t="s">
        <v>1429</v>
      </c>
      <c r="C594" s="212" t="s">
        <v>1430</v>
      </c>
      <c r="D594" s="87" t="s">
        <v>231</v>
      </c>
      <c r="E594" s="88">
        <v>25500</v>
      </c>
    </row>
    <row r="595" spans="2:5" ht="27.6" x14ac:dyDescent="0.3">
      <c r="B595" s="86" t="s">
        <v>1431</v>
      </c>
      <c r="C595" s="212" t="s">
        <v>1432</v>
      </c>
      <c r="D595" s="87" t="s">
        <v>231</v>
      </c>
      <c r="E595" s="88">
        <v>27000</v>
      </c>
    </row>
    <row r="596" spans="2:5" ht="27.6" x14ac:dyDescent="0.3">
      <c r="B596" s="86" t="s">
        <v>1433</v>
      </c>
      <c r="C596" s="212" t="s">
        <v>1434</v>
      </c>
      <c r="D596" s="87" t="s">
        <v>231</v>
      </c>
      <c r="E596" s="88">
        <v>26000</v>
      </c>
    </row>
    <row r="597" spans="2:5" ht="27.6" x14ac:dyDescent="0.3">
      <c r="B597" s="86" t="s">
        <v>1435</v>
      </c>
      <c r="C597" s="212" t="s">
        <v>1436</v>
      </c>
      <c r="D597" s="87" t="s">
        <v>231</v>
      </c>
      <c r="E597" s="88">
        <v>27000</v>
      </c>
    </row>
    <row r="598" spans="2:5" ht="27.6" x14ac:dyDescent="0.3">
      <c r="B598" s="86" t="s">
        <v>1437</v>
      </c>
      <c r="C598" s="212" t="s">
        <v>1438</v>
      </c>
      <c r="D598" s="87" t="s">
        <v>231</v>
      </c>
      <c r="E598" s="88">
        <v>10000</v>
      </c>
    </row>
    <row r="599" spans="2:5" ht="27.6" x14ac:dyDescent="0.3">
      <c r="B599" s="86" t="s">
        <v>1439</v>
      </c>
      <c r="C599" s="212" t="s">
        <v>1440</v>
      </c>
      <c r="D599" s="87" t="s">
        <v>231</v>
      </c>
      <c r="E599" s="88">
        <v>11000</v>
      </c>
    </row>
    <row r="600" spans="2:5" ht="27.6" x14ac:dyDescent="0.3">
      <c r="B600" s="86" t="s">
        <v>1441</v>
      </c>
      <c r="C600" s="212" t="s">
        <v>1442</v>
      </c>
      <c r="D600" s="87" t="s">
        <v>231</v>
      </c>
      <c r="E600" s="88">
        <v>11500</v>
      </c>
    </row>
    <row r="601" spans="2:5" ht="27.6" x14ac:dyDescent="0.3">
      <c r="B601" s="86" t="s">
        <v>1443</v>
      </c>
      <c r="C601" s="212" t="s">
        <v>1444</v>
      </c>
      <c r="D601" s="87" t="s">
        <v>231</v>
      </c>
      <c r="E601" s="88">
        <v>12000</v>
      </c>
    </row>
    <row r="602" spans="2:5" ht="27.6" x14ac:dyDescent="0.3">
      <c r="B602" s="86" t="s">
        <v>1445</v>
      </c>
      <c r="C602" s="212" t="s">
        <v>1446</v>
      </c>
      <c r="D602" s="87" t="s">
        <v>231</v>
      </c>
      <c r="E602" s="88">
        <v>14000</v>
      </c>
    </row>
    <row r="603" spans="2:5" ht="27.6" x14ac:dyDescent="0.3">
      <c r="B603" s="86" t="s">
        <v>1447</v>
      </c>
      <c r="C603" s="212" t="s">
        <v>1448</v>
      </c>
      <c r="D603" s="87" t="s">
        <v>231</v>
      </c>
      <c r="E603" s="88">
        <v>15500</v>
      </c>
    </row>
    <row r="604" spans="2:5" ht="27.6" x14ac:dyDescent="0.3">
      <c r="B604" s="86" t="s">
        <v>1688</v>
      </c>
      <c r="C604" s="212" t="s">
        <v>1689</v>
      </c>
      <c r="D604" s="87" t="s">
        <v>109</v>
      </c>
      <c r="E604" s="88">
        <v>11500</v>
      </c>
    </row>
    <row r="605" spans="2:5" ht="27.6" x14ac:dyDescent="0.3">
      <c r="B605" s="86" t="s">
        <v>1690</v>
      </c>
      <c r="C605" s="212" t="s">
        <v>1691</v>
      </c>
      <c r="D605" s="87" t="s">
        <v>109</v>
      </c>
      <c r="E605" s="88">
        <v>12000</v>
      </c>
    </row>
    <row r="606" spans="2:5" ht="27.6" x14ac:dyDescent="0.3">
      <c r="B606" s="86" t="s">
        <v>1692</v>
      </c>
      <c r="C606" s="212" t="s">
        <v>1693</v>
      </c>
      <c r="D606" s="87" t="s">
        <v>109</v>
      </c>
      <c r="E606" s="88">
        <v>12500</v>
      </c>
    </row>
    <row r="607" spans="2:5" ht="27.6" x14ac:dyDescent="0.3">
      <c r="B607" s="86" t="s">
        <v>1694</v>
      </c>
      <c r="C607" s="212" t="s">
        <v>1695</v>
      </c>
      <c r="D607" s="87" t="s">
        <v>109</v>
      </c>
      <c r="E607" s="88">
        <v>13500</v>
      </c>
    </row>
    <row r="608" spans="2:5" ht="27.6" x14ac:dyDescent="0.3">
      <c r="B608" s="86" t="s">
        <v>1696</v>
      </c>
      <c r="C608" s="212" t="s">
        <v>1697</v>
      </c>
      <c r="D608" s="87" t="s">
        <v>109</v>
      </c>
      <c r="E608" s="88">
        <v>14500</v>
      </c>
    </row>
    <row r="609" spans="2:5" ht="27.6" x14ac:dyDescent="0.3">
      <c r="B609" s="86" t="s">
        <v>1449</v>
      </c>
      <c r="C609" s="212" t="s">
        <v>1450</v>
      </c>
      <c r="D609" s="87" t="s">
        <v>231</v>
      </c>
      <c r="E609" s="88">
        <v>18000</v>
      </c>
    </row>
    <row r="610" spans="2:5" ht="27.6" x14ac:dyDescent="0.3">
      <c r="B610" s="86" t="s">
        <v>1451</v>
      </c>
      <c r="C610" s="212" t="s">
        <v>1452</v>
      </c>
      <c r="D610" s="87" t="s">
        <v>231</v>
      </c>
      <c r="E610" s="88">
        <v>19000</v>
      </c>
    </row>
    <row r="611" spans="2:5" ht="27.6" x14ac:dyDescent="0.3">
      <c r="B611" s="86" t="s">
        <v>1453</v>
      </c>
      <c r="C611" s="212" t="s">
        <v>1454</v>
      </c>
      <c r="D611" s="87" t="s">
        <v>231</v>
      </c>
      <c r="E611" s="88">
        <v>12000</v>
      </c>
    </row>
    <row r="612" spans="2:5" ht="27.6" x14ac:dyDescent="0.3">
      <c r="B612" s="86" t="s">
        <v>1455</v>
      </c>
      <c r="C612" s="212" t="s">
        <v>1456</v>
      </c>
      <c r="D612" s="87" t="s">
        <v>231</v>
      </c>
      <c r="E612" s="88">
        <v>11500</v>
      </c>
    </row>
    <row r="613" spans="2:5" ht="27.6" x14ac:dyDescent="0.3">
      <c r="B613" s="86" t="s">
        <v>1457</v>
      </c>
      <c r="C613" s="212" t="s">
        <v>1458</v>
      </c>
      <c r="D613" s="87" t="s">
        <v>231</v>
      </c>
      <c r="E613" s="88">
        <v>16000</v>
      </c>
    </row>
    <row r="614" spans="2:5" ht="27.6" x14ac:dyDescent="0.3">
      <c r="B614" s="86" t="s">
        <v>1459</v>
      </c>
      <c r="C614" s="212" t="s">
        <v>1460</v>
      </c>
      <c r="D614" s="87" t="s">
        <v>231</v>
      </c>
      <c r="E614" s="88">
        <v>17500</v>
      </c>
    </row>
    <row r="615" spans="2:5" x14ac:dyDescent="0.3">
      <c r="B615" s="86" t="s">
        <v>1461</v>
      </c>
      <c r="C615" s="212" t="s">
        <v>1462</v>
      </c>
      <c r="D615" s="87" t="s">
        <v>231</v>
      </c>
      <c r="E615" s="88">
        <v>12000</v>
      </c>
    </row>
    <row r="616" spans="2:5" ht="27.6" x14ac:dyDescent="0.3">
      <c r="B616" s="86" t="s">
        <v>1463</v>
      </c>
      <c r="C616" s="212" t="s">
        <v>1464</v>
      </c>
      <c r="D616" s="87" t="s">
        <v>231</v>
      </c>
      <c r="E616" s="88">
        <v>13500</v>
      </c>
    </row>
    <row r="617" spans="2:5" x14ac:dyDescent="0.3">
      <c r="B617" s="86" t="s">
        <v>1465</v>
      </c>
      <c r="C617" s="212" t="s">
        <v>1466</v>
      </c>
      <c r="D617" s="87" t="s">
        <v>231</v>
      </c>
      <c r="E617" s="88">
        <v>14000</v>
      </c>
    </row>
    <row r="618" spans="2:5" ht="27.6" x14ac:dyDescent="0.3">
      <c r="B618" s="86" t="s">
        <v>1467</v>
      </c>
      <c r="C618" s="212" t="s">
        <v>1468</v>
      </c>
      <c r="D618" s="87" t="s">
        <v>231</v>
      </c>
      <c r="E618" s="88">
        <v>16000</v>
      </c>
    </row>
    <row r="619" spans="2:5" ht="27.6" x14ac:dyDescent="0.3">
      <c r="B619" s="86" t="s">
        <v>1469</v>
      </c>
      <c r="C619" s="212" t="s">
        <v>1470</v>
      </c>
      <c r="D619" s="87" t="s">
        <v>231</v>
      </c>
      <c r="E619" s="88">
        <v>20500</v>
      </c>
    </row>
    <row r="620" spans="2:5" ht="27.6" x14ac:dyDescent="0.3">
      <c r="B620" s="86" t="s">
        <v>1471</v>
      </c>
      <c r="C620" s="212" t="s">
        <v>1472</v>
      </c>
      <c r="D620" s="87" t="s">
        <v>231</v>
      </c>
      <c r="E620" s="88">
        <v>22000</v>
      </c>
    </row>
    <row r="621" spans="2:5" ht="27.6" x14ac:dyDescent="0.3">
      <c r="B621" s="86" t="s">
        <v>1473</v>
      </c>
      <c r="C621" s="212" t="s">
        <v>1474</v>
      </c>
      <c r="D621" s="87" t="s">
        <v>231</v>
      </c>
      <c r="E621" s="88">
        <v>15500</v>
      </c>
    </row>
    <row r="622" spans="2:5" ht="27.6" x14ac:dyDescent="0.3">
      <c r="B622" s="86" t="s">
        <v>1475</v>
      </c>
      <c r="C622" s="212" t="s">
        <v>1476</v>
      </c>
      <c r="D622" s="87" t="s">
        <v>231</v>
      </c>
      <c r="E622" s="88">
        <v>16500</v>
      </c>
    </row>
    <row r="623" spans="2:5" ht="27.6" x14ac:dyDescent="0.3">
      <c r="B623" s="86" t="s">
        <v>1477</v>
      </c>
      <c r="C623" s="212" t="s">
        <v>1478</v>
      </c>
      <c r="D623" s="87" t="s">
        <v>231</v>
      </c>
      <c r="E623" s="88">
        <v>18000</v>
      </c>
    </row>
    <row r="624" spans="2:5" ht="27.6" x14ac:dyDescent="0.3">
      <c r="B624" s="86" t="s">
        <v>1479</v>
      </c>
      <c r="C624" s="212" t="s">
        <v>1480</v>
      </c>
      <c r="D624" s="87" t="s">
        <v>231</v>
      </c>
      <c r="E624" s="88">
        <v>19000</v>
      </c>
    </row>
    <row r="625" spans="2:5" ht="27.6" x14ac:dyDescent="0.3">
      <c r="B625" s="86" t="s">
        <v>1481</v>
      </c>
      <c r="C625" s="212" t="s">
        <v>1482</v>
      </c>
      <c r="D625" s="87" t="s">
        <v>231</v>
      </c>
      <c r="E625" s="88">
        <v>6000</v>
      </c>
    </row>
    <row r="626" spans="2:5" ht="27.6" x14ac:dyDescent="0.3">
      <c r="B626" s="86" t="s">
        <v>1483</v>
      </c>
      <c r="C626" s="212" t="s">
        <v>1484</v>
      </c>
      <c r="D626" s="87" t="s">
        <v>231</v>
      </c>
      <c r="E626" s="88">
        <v>4550</v>
      </c>
    </row>
    <row r="627" spans="2:5" ht="27.6" x14ac:dyDescent="0.3">
      <c r="B627" s="86" t="s">
        <v>1485</v>
      </c>
      <c r="C627" s="212" t="s">
        <v>1486</v>
      </c>
      <c r="D627" s="87" t="s">
        <v>231</v>
      </c>
      <c r="E627" s="88">
        <v>6500</v>
      </c>
    </row>
    <row r="628" spans="2:5" ht="27.6" x14ac:dyDescent="0.3">
      <c r="B628" s="86" t="s">
        <v>1487</v>
      </c>
      <c r="C628" s="212" t="s">
        <v>1488</v>
      </c>
      <c r="D628" s="87" t="s">
        <v>231</v>
      </c>
      <c r="E628" s="88">
        <v>9000</v>
      </c>
    </row>
    <row r="629" spans="2:5" ht="27.6" x14ac:dyDescent="0.3">
      <c r="B629" s="86" t="s">
        <v>1489</v>
      </c>
      <c r="C629" s="212" t="s">
        <v>1490</v>
      </c>
      <c r="D629" s="87" t="s">
        <v>231</v>
      </c>
      <c r="E629" s="88">
        <v>5000</v>
      </c>
    </row>
    <row r="630" spans="2:5" ht="27.6" x14ac:dyDescent="0.3">
      <c r="B630" s="86" t="s">
        <v>1491</v>
      </c>
      <c r="C630" s="212" t="s">
        <v>1492</v>
      </c>
      <c r="D630" s="87" t="s">
        <v>231</v>
      </c>
      <c r="E630" s="88">
        <v>9500</v>
      </c>
    </row>
    <row r="631" spans="2:5" ht="27.6" x14ac:dyDescent="0.3">
      <c r="B631" s="86" t="s">
        <v>1493</v>
      </c>
      <c r="C631" s="212" t="s">
        <v>1494</v>
      </c>
      <c r="D631" s="87" t="s">
        <v>231</v>
      </c>
      <c r="E631" s="88">
        <v>4250</v>
      </c>
    </row>
    <row r="632" spans="2:5" x14ac:dyDescent="0.3">
      <c r="B632" s="86" t="s">
        <v>1495</v>
      </c>
      <c r="C632" s="212" t="s">
        <v>1496</v>
      </c>
      <c r="D632" s="87" t="s">
        <v>231</v>
      </c>
      <c r="E632" s="88">
        <v>4750</v>
      </c>
    </row>
    <row r="633" spans="2:5" ht="27.6" x14ac:dyDescent="0.3">
      <c r="B633" s="86" t="s">
        <v>1497</v>
      </c>
      <c r="C633" s="212" t="s">
        <v>1498</v>
      </c>
      <c r="D633" s="87" t="s">
        <v>231</v>
      </c>
      <c r="E633" s="88">
        <v>26000</v>
      </c>
    </row>
    <row r="634" spans="2:5" ht="27.6" x14ac:dyDescent="0.3">
      <c r="B634" s="86" t="s">
        <v>1499</v>
      </c>
      <c r="C634" s="212" t="s">
        <v>1500</v>
      </c>
      <c r="D634" s="87" t="s">
        <v>231</v>
      </c>
      <c r="E634" s="88">
        <v>28000</v>
      </c>
    </row>
    <row r="635" spans="2:5" ht="27.6" x14ac:dyDescent="0.3">
      <c r="B635" s="86" t="s">
        <v>1501</v>
      </c>
      <c r="C635" s="212" t="s">
        <v>1502</v>
      </c>
      <c r="D635" s="87" t="s">
        <v>231</v>
      </c>
      <c r="E635" s="88">
        <v>19500</v>
      </c>
    </row>
    <row r="636" spans="2:5" ht="27.6" x14ac:dyDescent="0.3">
      <c r="B636" s="86" t="s">
        <v>1503</v>
      </c>
      <c r="C636" s="212" t="s">
        <v>1504</v>
      </c>
      <c r="D636" s="87" t="s">
        <v>231</v>
      </c>
      <c r="E636" s="88">
        <v>21300</v>
      </c>
    </row>
    <row r="637" spans="2:5" ht="27.6" x14ac:dyDescent="0.3">
      <c r="B637" s="86" t="s">
        <v>1505</v>
      </c>
      <c r="C637" s="212" t="s">
        <v>1506</v>
      </c>
      <c r="D637" s="87" t="s">
        <v>231</v>
      </c>
      <c r="E637" s="88">
        <v>22500</v>
      </c>
    </row>
    <row r="638" spans="2:5" ht="27.6" x14ac:dyDescent="0.3">
      <c r="B638" s="86" t="s">
        <v>1507</v>
      </c>
      <c r="C638" s="212" t="s">
        <v>1508</v>
      </c>
      <c r="D638" s="87" t="s">
        <v>231</v>
      </c>
      <c r="E638" s="88">
        <v>23200</v>
      </c>
    </row>
    <row r="639" spans="2:5" ht="27.6" x14ac:dyDescent="0.3">
      <c r="B639" s="86" t="s">
        <v>1509</v>
      </c>
      <c r="C639" s="212" t="s">
        <v>1510</v>
      </c>
      <c r="D639" s="87" t="s">
        <v>231</v>
      </c>
      <c r="E639" s="88">
        <v>15000</v>
      </c>
    </row>
    <row r="640" spans="2:5" ht="27.6" x14ac:dyDescent="0.3">
      <c r="B640" s="86" t="s">
        <v>1511</v>
      </c>
      <c r="C640" s="212" t="s">
        <v>1512</v>
      </c>
      <c r="D640" s="87" t="s">
        <v>231</v>
      </c>
      <c r="E640" s="88">
        <v>17500</v>
      </c>
    </row>
    <row r="641" spans="2:5" ht="27.6" x14ac:dyDescent="0.3">
      <c r="B641" s="86" t="s">
        <v>1513</v>
      </c>
      <c r="C641" s="212" t="s">
        <v>1514</v>
      </c>
      <c r="D641" s="87" t="s">
        <v>231</v>
      </c>
      <c r="E641" s="88">
        <v>18200</v>
      </c>
    </row>
    <row r="642" spans="2:5" ht="27.6" x14ac:dyDescent="0.3">
      <c r="B642" s="86" t="s">
        <v>1515</v>
      </c>
      <c r="C642" s="212" t="s">
        <v>1516</v>
      </c>
      <c r="D642" s="87" t="s">
        <v>231</v>
      </c>
      <c r="E642" s="88">
        <v>19400</v>
      </c>
    </row>
    <row r="643" spans="2:5" ht="27.6" x14ac:dyDescent="0.3">
      <c r="B643" s="86" t="s">
        <v>1517</v>
      </c>
      <c r="C643" s="212" t="s">
        <v>1518</v>
      </c>
      <c r="D643" s="87" t="s">
        <v>231</v>
      </c>
      <c r="E643" s="88">
        <v>14000</v>
      </c>
    </row>
    <row r="644" spans="2:5" ht="27.6" x14ac:dyDescent="0.3">
      <c r="B644" s="86" t="s">
        <v>1519</v>
      </c>
      <c r="C644" s="212" t="s">
        <v>1520</v>
      </c>
      <c r="D644" s="87" t="s">
        <v>231</v>
      </c>
      <c r="E644" s="88">
        <v>20500</v>
      </c>
    </row>
    <row r="645" spans="2:5" ht="27.6" x14ac:dyDescent="0.3">
      <c r="B645" s="86" t="s">
        <v>1521</v>
      </c>
      <c r="C645" s="212" t="s">
        <v>1522</v>
      </c>
      <c r="D645" s="87" t="s">
        <v>231</v>
      </c>
      <c r="E645" s="88">
        <v>15000</v>
      </c>
    </row>
    <row r="646" spans="2:5" ht="27.6" x14ac:dyDescent="0.3">
      <c r="B646" s="86" t="s">
        <v>1523</v>
      </c>
      <c r="C646" s="212" t="s">
        <v>1524</v>
      </c>
      <c r="D646" s="87" t="s">
        <v>231</v>
      </c>
      <c r="E646" s="88">
        <v>12000</v>
      </c>
    </row>
    <row r="647" spans="2:5" ht="27.6" x14ac:dyDescent="0.3">
      <c r="B647" s="86" t="s">
        <v>1525</v>
      </c>
      <c r="C647" s="212" t="s">
        <v>1526</v>
      </c>
      <c r="D647" s="87" t="s">
        <v>231</v>
      </c>
      <c r="E647" s="88">
        <v>14000</v>
      </c>
    </row>
    <row r="648" spans="2:5" ht="27.6" x14ac:dyDescent="0.3">
      <c r="B648" s="86" t="s">
        <v>1527</v>
      </c>
      <c r="C648" s="212" t="s">
        <v>1528</v>
      </c>
      <c r="D648" s="87" t="s">
        <v>231</v>
      </c>
      <c r="E648" s="88">
        <v>14500</v>
      </c>
    </row>
    <row r="649" spans="2:5" ht="27.6" x14ac:dyDescent="0.3">
      <c r="B649" s="86" t="s">
        <v>1529</v>
      </c>
      <c r="C649" s="212" t="s">
        <v>1530</v>
      </c>
      <c r="D649" s="87" t="s">
        <v>231</v>
      </c>
      <c r="E649" s="88">
        <v>9000</v>
      </c>
    </row>
    <row r="650" spans="2:5" ht="27.6" x14ac:dyDescent="0.3">
      <c r="B650" s="86" t="s">
        <v>1531</v>
      </c>
      <c r="C650" s="212" t="s">
        <v>1532</v>
      </c>
      <c r="D650" s="87" t="s">
        <v>231</v>
      </c>
      <c r="E650" s="88">
        <v>10000</v>
      </c>
    </row>
    <row r="651" spans="2:5" ht="27.6" x14ac:dyDescent="0.3">
      <c r="B651" s="86" t="s">
        <v>1533</v>
      </c>
      <c r="C651" s="212" t="s">
        <v>1534</v>
      </c>
      <c r="D651" s="87" t="s">
        <v>231</v>
      </c>
      <c r="E651" s="88">
        <v>11000</v>
      </c>
    </row>
    <row r="652" spans="2:5" ht="27.6" x14ac:dyDescent="0.3">
      <c r="B652" s="86" t="s">
        <v>1535</v>
      </c>
      <c r="C652" s="212" t="s">
        <v>1536</v>
      </c>
      <c r="D652" s="87" t="s">
        <v>231</v>
      </c>
      <c r="E652" s="88">
        <v>12000</v>
      </c>
    </row>
    <row r="653" spans="2:5" ht="27.6" x14ac:dyDescent="0.3">
      <c r="B653" s="86" t="s">
        <v>1537</v>
      </c>
      <c r="C653" s="212" t="s">
        <v>1538</v>
      </c>
      <c r="D653" s="87" t="s">
        <v>231</v>
      </c>
      <c r="E653" s="88">
        <v>28000</v>
      </c>
    </row>
    <row r="654" spans="2:5" ht="27.6" x14ac:dyDescent="0.3">
      <c r="B654" s="86" t="s">
        <v>1539</v>
      </c>
      <c r="C654" s="212" t="s">
        <v>1540</v>
      </c>
      <c r="D654" s="87" t="s">
        <v>231</v>
      </c>
      <c r="E654" s="88">
        <v>33000</v>
      </c>
    </row>
    <row r="655" spans="2:5" ht="27.6" x14ac:dyDescent="0.3">
      <c r="B655" s="86" t="s">
        <v>1541</v>
      </c>
      <c r="C655" s="212" t="s">
        <v>1542</v>
      </c>
      <c r="D655" s="87" t="s">
        <v>231</v>
      </c>
      <c r="E655" s="88">
        <v>24000</v>
      </c>
    </row>
    <row r="656" spans="2:5" ht="27.6" x14ac:dyDescent="0.3">
      <c r="B656" s="86" t="s">
        <v>1543</v>
      </c>
      <c r="C656" s="212" t="s">
        <v>1544</v>
      </c>
      <c r="D656" s="87" t="s">
        <v>231</v>
      </c>
      <c r="E656" s="88">
        <v>25500</v>
      </c>
    </row>
    <row r="657" spans="2:5" ht="27.6" x14ac:dyDescent="0.3">
      <c r="B657" s="86" t="s">
        <v>1545</v>
      </c>
      <c r="C657" s="212" t="s">
        <v>1546</v>
      </c>
      <c r="D657" s="87" t="s">
        <v>231</v>
      </c>
      <c r="E657" s="88">
        <v>26500</v>
      </c>
    </row>
    <row r="658" spans="2:5" ht="27.6" x14ac:dyDescent="0.3">
      <c r="B658" s="86" t="s">
        <v>1547</v>
      </c>
      <c r="C658" s="212" t="s">
        <v>1548</v>
      </c>
      <c r="D658" s="87" t="s">
        <v>231</v>
      </c>
      <c r="E658" s="88">
        <v>27000</v>
      </c>
    </row>
    <row r="659" spans="2:5" ht="27.6" x14ac:dyDescent="0.3">
      <c r="B659" s="86" t="s">
        <v>1549</v>
      </c>
      <c r="C659" s="212" t="s">
        <v>1550</v>
      </c>
      <c r="D659" s="87" t="s">
        <v>231</v>
      </c>
      <c r="E659" s="88">
        <v>12500</v>
      </c>
    </row>
    <row r="660" spans="2:5" ht="27.6" x14ac:dyDescent="0.3">
      <c r="B660" s="86" t="s">
        <v>1551</v>
      </c>
      <c r="C660" s="212" t="s">
        <v>1552</v>
      </c>
      <c r="D660" s="87" t="s">
        <v>231</v>
      </c>
      <c r="E660" s="88">
        <v>13500</v>
      </c>
    </row>
    <row r="661" spans="2:5" ht="27.6" x14ac:dyDescent="0.3">
      <c r="B661" s="86" t="s">
        <v>1553</v>
      </c>
      <c r="C661" s="212" t="s">
        <v>1554</v>
      </c>
      <c r="D661" s="87" t="s">
        <v>231</v>
      </c>
      <c r="E661" s="88">
        <v>14500</v>
      </c>
    </row>
    <row r="662" spans="2:5" ht="27.6" x14ac:dyDescent="0.3">
      <c r="B662" s="86" t="s">
        <v>1555</v>
      </c>
      <c r="C662" s="212" t="s">
        <v>1556</v>
      </c>
      <c r="D662" s="87" t="s">
        <v>231</v>
      </c>
      <c r="E662" s="88">
        <v>15500</v>
      </c>
    </row>
    <row r="663" spans="2:5" ht="27.6" x14ac:dyDescent="0.3">
      <c r="B663" s="86" t="s">
        <v>1557</v>
      </c>
      <c r="C663" s="212" t="s">
        <v>1558</v>
      </c>
      <c r="D663" s="87" t="s">
        <v>231</v>
      </c>
      <c r="E663" s="88">
        <v>18000</v>
      </c>
    </row>
    <row r="664" spans="2:5" ht="27.6" x14ac:dyDescent="0.3">
      <c r="B664" s="86" t="s">
        <v>1559</v>
      </c>
      <c r="C664" s="212" t="s">
        <v>1560</v>
      </c>
      <c r="D664" s="87" t="s">
        <v>231</v>
      </c>
      <c r="E664" s="88">
        <v>19000</v>
      </c>
    </row>
    <row r="665" spans="2:5" ht="27.6" x14ac:dyDescent="0.3">
      <c r="B665" s="86" t="s">
        <v>1561</v>
      </c>
      <c r="C665" s="212" t="s">
        <v>1562</v>
      </c>
      <c r="D665" s="87" t="s">
        <v>231</v>
      </c>
      <c r="E665" s="88">
        <v>20000</v>
      </c>
    </row>
    <row r="666" spans="2:5" ht="27.6" x14ac:dyDescent="0.3">
      <c r="B666" s="86" t="s">
        <v>1563</v>
      </c>
      <c r="C666" s="212" t="s">
        <v>1564</v>
      </c>
      <c r="D666" s="87" t="s">
        <v>231</v>
      </c>
      <c r="E666" s="88">
        <v>7500</v>
      </c>
    </row>
    <row r="667" spans="2:5" ht="27.6" x14ac:dyDescent="0.3">
      <c r="B667" s="86" t="s">
        <v>1565</v>
      </c>
      <c r="C667" s="212" t="s">
        <v>1566</v>
      </c>
      <c r="D667" s="87" t="s">
        <v>231</v>
      </c>
      <c r="E667" s="88">
        <v>8250</v>
      </c>
    </row>
    <row r="668" spans="2:5" ht="27.6" x14ac:dyDescent="0.3">
      <c r="B668" s="86" t="s">
        <v>1567</v>
      </c>
      <c r="C668" s="212" t="s">
        <v>1568</v>
      </c>
      <c r="D668" s="87" t="s">
        <v>231</v>
      </c>
      <c r="E668" s="88">
        <v>9000</v>
      </c>
    </row>
    <row r="669" spans="2:5" ht="27.6" x14ac:dyDescent="0.3">
      <c r="B669" s="86" t="s">
        <v>1569</v>
      </c>
      <c r="C669" s="212" t="s">
        <v>1570</v>
      </c>
      <c r="D669" s="87" t="s">
        <v>231</v>
      </c>
      <c r="E669" s="88">
        <v>9750</v>
      </c>
    </row>
    <row r="670" spans="2:5" ht="27.6" x14ac:dyDescent="0.3">
      <c r="B670" s="86" t="s">
        <v>1571</v>
      </c>
      <c r="C670" s="212" t="s">
        <v>1572</v>
      </c>
      <c r="D670" s="87" t="s">
        <v>231</v>
      </c>
      <c r="E670" s="88">
        <v>6500</v>
      </c>
    </row>
    <row r="671" spans="2:5" ht="27.6" x14ac:dyDescent="0.3">
      <c r="B671" s="86" t="s">
        <v>1573</v>
      </c>
      <c r="C671" s="212" t="s">
        <v>1574</v>
      </c>
      <c r="D671" s="87" t="s">
        <v>231</v>
      </c>
      <c r="E671" s="88">
        <v>7000</v>
      </c>
    </row>
    <row r="672" spans="2:5" ht="27.6" x14ac:dyDescent="0.3">
      <c r="B672" s="86" t="s">
        <v>1575</v>
      </c>
      <c r="C672" s="212" t="s">
        <v>1576</v>
      </c>
      <c r="D672" s="87" t="s">
        <v>231</v>
      </c>
      <c r="E672" s="88">
        <v>5500</v>
      </c>
    </row>
    <row r="673" spans="2:5" ht="27.6" x14ac:dyDescent="0.3">
      <c r="B673" s="86" t="s">
        <v>1577</v>
      </c>
      <c r="C673" s="212" t="s">
        <v>1578</v>
      </c>
      <c r="D673" s="87" t="s">
        <v>231</v>
      </c>
      <c r="E673" s="88">
        <v>5750</v>
      </c>
    </row>
    <row r="674" spans="2:5" ht="27.6" x14ac:dyDescent="0.3">
      <c r="B674" s="86" t="s">
        <v>1579</v>
      </c>
      <c r="C674" s="212" t="s">
        <v>1580</v>
      </c>
      <c r="D674" s="87" t="s">
        <v>231</v>
      </c>
      <c r="E674" s="88">
        <v>6000</v>
      </c>
    </row>
    <row r="675" spans="2:5" ht="27.6" x14ac:dyDescent="0.3">
      <c r="B675" s="86" t="s">
        <v>1581</v>
      </c>
      <c r="C675" s="212" t="s">
        <v>1582</v>
      </c>
      <c r="D675" s="87" t="s">
        <v>231</v>
      </c>
      <c r="E675" s="88">
        <v>34000</v>
      </c>
    </row>
    <row r="676" spans="2:5" ht="27.6" x14ac:dyDescent="0.3">
      <c r="B676" s="86" t="s">
        <v>1583</v>
      </c>
      <c r="C676" s="212" t="s">
        <v>1584</v>
      </c>
      <c r="D676" s="87" t="s">
        <v>231</v>
      </c>
      <c r="E676" s="88">
        <v>39000</v>
      </c>
    </row>
    <row r="677" spans="2:5" ht="27.6" x14ac:dyDescent="0.3">
      <c r="B677" s="86" t="s">
        <v>1585</v>
      </c>
      <c r="C677" s="212" t="s">
        <v>1586</v>
      </c>
      <c r="D677" s="87" t="s">
        <v>231</v>
      </c>
      <c r="E677" s="88">
        <v>30000</v>
      </c>
    </row>
    <row r="678" spans="2:5" ht="27.6" x14ac:dyDescent="0.3">
      <c r="B678" s="86" t="s">
        <v>1587</v>
      </c>
      <c r="C678" s="212" t="s">
        <v>1588</v>
      </c>
      <c r="D678" s="87" t="s">
        <v>231</v>
      </c>
      <c r="E678" s="88">
        <v>35000</v>
      </c>
    </row>
    <row r="679" spans="2:5" ht="27.6" x14ac:dyDescent="0.3">
      <c r="B679" s="86" t="s">
        <v>1589</v>
      </c>
      <c r="C679" s="212" t="s">
        <v>1590</v>
      </c>
      <c r="D679" s="87" t="s">
        <v>231</v>
      </c>
      <c r="E679" s="88">
        <v>32000</v>
      </c>
    </row>
    <row r="680" spans="2:5" ht="27.6" x14ac:dyDescent="0.3">
      <c r="B680" s="86" t="s">
        <v>1591</v>
      </c>
      <c r="C680" s="212" t="s">
        <v>1592</v>
      </c>
      <c r="D680" s="87" t="s">
        <v>231</v>
      </c>
      <c r="E680" s="88">
        <v>37000</v>
      </c>
    </row>
    <row r="681" spans="2:5" ht="27.6" x14ac:dyDescent="0.3">
      <c r="B681" s="86" t="s">
        <v>1593</v>
      </c>
      <c r="C681" s="212" t="s">
        <v>1594</v>
      </c>
      <c r="D681" s="87" t="s">
        <v>231</v>
      </c>
      <c r="E681" s="88">
        <v>32000</v>
      </c>
    </row>
    <row r="682" spans="2:5" ht="27.6" x14ac:dyDescent="0.3">
      <c r="B682" s="86" t="s">
        <v>1595</v>
      </c>
      <c r="C682" s="212" t="s">
        <v>1596</v>
      </c>
      <c r="D682" s="87" t="s">
        <v>231</v>
      </c>
      <c r="E682" s="88">
        <v>37000</v>
      </c>
    </row>
    <row r="683" spans="2:5" ht="27.6" x14ac:dyDescent="0.3">
      <c r="B683" s="86" t="s">
        <v>1597</v>
      </c>
      <c r="C683" s="212" t="s">
        <v>1598</v>
      </c>
      <c r="D683" s="87" t="s">
        <v>231</v>
      </c>
      <c r="E683" s="88">
        <v>32000</v>
      </c>
    </row>
    <row r="684" spans="2:5" ht="27.6" x14ac:dyDescent="0.3">
      <c r="B684" s="86" t="s">
        <v>1599</v>
      </c>
      <c r="C684" s="212" t="s">
        <v>1600</v>
      </c>
      <c r="D684" s="87" t="s">
        <v>231</v>
      </c>
      <c r="E684" s="88">
        <v>37000</v>
      </c>
    </row>
    <row r="685" spans="2:5" ht="27.6" x14ac:dyDescent="0.3">
      <c r="B685" s="86" t="s">
        <v>1601</v>
      </c>
      <c r="C685" s="212" t="s">
        <v>1602</v>
      </c>
      <c r="D685" s="87" t="s">
        <v>231</v>
      </c>
      <c r="E685" s="88">
        <v>33000</v>
      </c>
    </row>
    <row r="686" spans="2:5" ht="27.6" x14ac:dyDescent="0.3">
      <c r="B686" s="86" t="s">
        <v>1603</v>
      </c>
      <c r="C686" s="212" t="s">
        <v>1604</v>
      </c>
      <c r="D686" s="87" t="s">
        <v>231</v>
      </c>
      <c r="E686" s="88">
        <v>38000</v>
      </c>
    </row>
    <row r="687" spans="2:5" ht="27.6" x14ac:dyDescent="0.3">
      <c r="B687" s="86" t="s">
        <v>1605</v>
      </c>
      <c r="C687" s="212" t="s">
        <v>1606</v>
      </c>
      <c r="D687" s="87" t="s">
        <v>231</v>
      </c>
      <c r="E687" s="88">
        <v>13500</v>
      </c>
    </row>
    <row r="688" spans="2:5" ht="27.6" x14ac:dyDescent="0.3">
      <c r="B688" s="86" t="s">
        <v>1607</v>
      </c>
      <c r="C688" s="212" t="s">
        <v>1608</v>
      </c>
      <c r="D688" s="87" t="s">
        <v>231</v>
      </c>
      <c r="E688" s="88">
        <v>15700</v>
      </c>
    </row>
    <row r="689" spans="2:5" ht="27.6" x14ac:dyDescent="0.3">
      <c r="B689" s="86" t="s">
        <v>1609</v>
      </c>
      <c r="C689" s="212" t="s">
        <v>1610</v>
      </c>
      <c r="D689" s="87" t="s">
        <v>231</v>
      </c>
      <c r="E689" s="88">
        <v>21000</v>
      </c>
    </row>
    <row r="690" spans="2:5" ht="27.6" x14ac:dyDescent="0.3">
      <c r="B690" s="86" t="s">
        <v>1611</v>
      </c>
      <c r="C690" s="212" t="s">
        <v>1612</v>
      </c>
      <c r="D690" s="87" t="s">
        <v>231</v>
      </c>
      <c r="E690" s="88">
        <v>23000</v>
      </c>
    </row>
    <row r="691" spans="2:5" ht="27.6" x14ac:dyDescent="0.3">
      <c r="B691" s="86" t="s">
        <v>1613</v>
      </c>
      <c r="C691" s="212" t="s">
        <v>1614</v>
      </c>
      <c r="D691" s="87" t="s">
        <v>231</v>
      </c>
      <c r="E691" s="88">
        <v>15000</v>
      </c>
    </row>
    <row r="692" spans="2:5" ht="27.6" x14ac:dyDescent="0.3">
      <c r="B692" s="86" t="s">
        <v>1615</v>
      </c>
      <c r="C692" s="212" t="s">
        <v>1616</v>
      </c>
      <c r="D692" s="87" t="s">
        <v>231</v>
      </c>
      <c r="E692" s="88">
        <v>20000</v>
      </c>
    </row>
    <row r="693" spans="2:5" ht="27.6" x14ac:dyDescent="0.3">
      <c r="B693" s="86" t="s">
        <v>1617</v>
      </c>
      <c r="C693" s="212" t="s">
        <v>1618</v>
      </c>
      <c r="D693" s="87" t="s">
        <v>231</v>
      </c>
      <c r="E693" s="88">
        <v>9500</v>
      </c>
    </row>
    <row r="694" spans="2:5" ht="27.6" x14ac:dyDescent="0.3">
      <c r="B694" s="86" t="s">
        <v>1619</v>
      </c>
      <c r="C694" s="212" t="s">
        <v>1620</v>
      </c>
      <c r="D694" s="87" t="s">
        <v>231</v>
      </c>
      <c r="E694" s="88">
        <v>10500</v>
      </c>
    </row>
    <row r="695" spans="2:5" ht="27.6" x14ac:dyDescent="0.3">
      <c r="B695" s="86" t="s">
        <v>1621</v>
      </c>
      <c r="C695" s="212" t="s">
        <v>1622</v>
      </c>
      <c r="D695" s="87" t="s">
        <v>231</v>
      </c>
      <c r="E695" s="88">
        <v>10000</v>
      </c>
    </row>
    <row r="696" spans="2:5" ht="27.6" x14ac:dyDescent="0.3">
      <c r="B696" s="86" t="s">
        <v>1623</v>
      </c>
      <c r="C696" s="212" t="s">
        <v>1624</v>
      </c>
      <c r="D696" s="87" t="s">
        <v>231</v>
      </c>
      <c r="E696" s="88">
        <v>11500</v>
      </c>
    </row>
    <row r="697" spans="2:5" ht="27.6" x14ac:dyDescent="0.3">
      <c r="B697" s="86" t="s">
        <v>1625</v>
      </c>
      <c r="C697" s="212" t="s">
        <v>1626</v>
      </c>
      <c r="D697" s="87" t="s">
        <v>231</v>
      </c>
      <c r="E697" s="88">
        <v>10500</v>
      </c>
    </row>
    <row r="698" spans="2:5" ht="41.4" x14ac:dyDescent="0.3">
      <c r="B698" s="86" t="s">
        <v>1627</v>
      </c>
      <c r="C698" s="212" t="s">
        <v>1628</v>
      </c>
      <c r="D698" s="87" t="s">
        <v>231</v>
      </c>
      <c r="E698" s="88">
        <v>9000</v>
      </c>
    </row>
    <row r="699" spans="2:5" ht="27.6" x14ac:dyDescent="0.3">
      <c r="B699" s="86" t="s">
        <v>1629</v>
      </c>
      <c r="C699" s="212" t="s">
        <v>1630</v>
      </c>
      <c r="D699" s="87" t="s">
        <v>231</v>
      </c>
      <c r="E699" s="88">
        <v>11500</v>
      </c>
    </row>
    <row r="700" spans="2:5" ht="27.6" x14ac:dyDescent="0.3">
      <c r="B700" s="86" t="s">
        <v>1631</v>
      </c>
      <c r="C700" s="212" t="s">
        <v>1632</v>
      </c>
      <c r="D700" s="87" t="s">
        <v>231</v>
      </c>
      <c r="E700" s="88">
        <v>12000</v>
      </c>
    </row>
    <row r="701" spans="2:5" ht="27.6" x14ac:dyDescent="0.3">
      <c r="B701" s="86" t="s">
        <v>1633</v>
      </c>
      <c r="C701" s="212" t="s">
        <v>1634</v>
      </c>
      <c r="D701" s="87" t="s">
        <v>231</v>
      </c>
      <c r="E701" s="88">
        <v>10500</v>
      </c>
    </row>
    <row r="702" spans="2:5" ht="27.6" x14ac:dyDescent="0.3">
      <c r="B702" s="86" t="s">
        <v>1635</v>
      </c>
      <c r="C702" s="212" t="s">
        <v>1636</v>
      </c>
      <c r="D702" s="87" t="s">
        <v>231</v>
      </c>
      <c r="E702" s="88">
        <v>11000</v>
      </c>
    </row>
    <row r="703" spans="2:5" ht="27.6" x14ac:dyDescent="0.3">
      <c r="B703" s="86" t="s">
        <v>1637</v>
      </c>
      <c r="C703" s="212" t="s">
        <v>1638</v>
      </c>
      <c r="D703" s="87" t="s">
        <v>231</v>
      </c>
      <c r="E703" s="88">
        <v>11500</v>
      </c>
    </row>
    <row r="704" spans="2:5" ht="27.6" x14ac:dyDescent="0.3">
      <c r="B704" s="86" t="s">
        <v>1639</v>
      </c>
      <c r="C704" s="212" t="s">
        <v>1640</v>
      </c>
      <c r="D704" s="87" t="s">
        <v>231</v>
      </c>
      <c r="E704" s="88">
        <v>33000</v>
      </c>
    </row>
    <row r="705" spans="2:5" ht="27.6" x14ac:dyDescent="0.3">
      <c r="B705" s="86" t="s">
        <v>1641</v>
      </c>
      <c r="C705" s="212" t="s">
        <v>1642</v>
      </c>
      <c r="D705" s="87" t="s">
        <v>231</v>
      </c>
      <c r="E705" s="88">
        <v>42000</v>
      </c>
    </row>
    <row r="706" spans="2:5" ht="27.6" x14ac:dyDescent="0.3">
      <c r="B706" s="86" t="s">
        <v>1643</v>
      </c>
      <c r="C706" s="212" t="s">
        <v>1644</v>
      </c>
      <c r="D706" s="87" t="s">
        <v>231</v>
      </c>
      <c r="E706" s="88">
        <v>48000</v>
      </c>
    </row>
    <row r="707" spans="2:5" ht="27.6" x14ac:dyDescent="0.3">
      <c r="B707" s="86" t="s">
        <v>1645</v>
      </c>
      <c r="C707" s="212" t="s">
        <v>1646</v>
      </c>
      <c r="D707" s="87" t="s">
        <v>231</v>
      </c>
      <c r="E707" s="88">
        <v>50000</v>
      </c>
    </row>
    <row r="708" spans="2:5" ht="27.6" x14ac:dyDescent="0.3">
      <c r="B708" s="86" t="s">
        <v>1647</v>
      </c>
      <c r="C708" s="212" t="s">
        <v>1648</v>
      </c>
      <c r="D708" s="87" t="s">
        <v>231</v>
      </c>
      <c r="E708" s="88">
        <v>55000</v>
      </c>
    </row>
    <row r="709" spans="2:5" x14ac:dyDescent="0.3">
      <c r="B709" s="86" t="s">
        <v>705</v>
      </c>
      <c r="C709" s="212" t="s">
        <v>706</v>
      </c>
      <c r="D709" s="87" t="s">
        <v>109</v>
      </c>
      <c r="E709" s="88">
        <v>9900</v>
      </c>
    </row>
    <row r="710" spans="2:5" x14ac:dyDescent="0.3">
      <c r="B710" s="86" t="s">
        <v>1649</v>
      </c>
      <c r="C710" s="212" t="s">
        <v>1650</v>
      </c>
      <c r="D710" s="87" t="s">
        <v>109</v>
      </c>
      <c r="E710" s="88">
        <v>9000</v>
      </c>
    </row>
    <row r="711" spans="2:5" ht="27.6" x14ac:dyDescent="0.3">
      <c r="B711" s="86" t="s">
        <v>1651</v>
      </c>
      <c r="C711" s="212" t="s">
        <v>1652</v>
      </c>
      <c r="D711" s="87" t="s">
        <v>1370</v>
      </c>
      <c r="E711" s="88">
        <v>13000</v>
      </c>
    </row>
    <row r="712" spans="2:5" ht="27.6" x14ac:dyDescent="0.3">
      <c r="B712" s="86" t="s">
        <v>707</v>
      </c>
      <c r="C712" s="212" t="s">
        <v>708</v>
      </c>
      <c r="D712" s="87" t="s">
        <v>109</v>
      </c>
      <c r="E712" s="88">
        <v>9900</v>
      </c>
    </row>
    <row r="713" spans="2:5" ht="27.6" x14ac:dyDescent="0.3">
      <c r="B713" s="86" t="s">
        <v>1653</v>
      </c>
      <c r="C713" s="212" t="s">
        <v>1654</v>
      </c>
      <c r="D713" s="87" t="s">
        <v>109</v>
      </c>
      <c r="E713" s="88">
        <v>9900</v>
      </c>
    </row>
    <row r="714" spans="2:5" x14ac:dyDescent="0.3">
      <c r="B714" s="86" t="s">
        <v>709</v>
      </c>
      <c r="C714" s="212" t="s">
        <v>710</v>
      </c>
      <c r="D714" s="87" t="s">
        <v>109</v>
      </c>
      <c r="E714" s="88">
        <v>2000</v>
      </c>
    </row>
    <row r="715" spans="2:5" x14ac:dyDescent="0.3">
      <c r="B715" s="86" t="s">
        <v>711</v>
      </c>
      <c r="C715" s="212" t="s">
        <v>712</v>
      </c>
      <c r="D715" s="87" t="s">
        <v>109</v>
      </c>
      <c r="E715" s="88">
        <v>2500</v>
      </c>
    </row>
    <row r="716" spans="2:5" x14ac:dyDescent="0.3">
      <c r="B716" s="86" t="s">
        <v>257</v>
      </c>
      <c r="C716" s="212" t="s">
        <v>258</v>
      </c>
      <c r="D716" s="87" t="s">
        <v>109</v>
      </c>
      <c r="E716" s="88">
        <v>3000</v>
      </c>
    </row>
    <row r="717" spans="2:5" ht="27.6" x14ac:dyDescent="0.3">
      <c r="B717" s="86" t="s">
        <v>442</v>
      </c>
      <c r="C717" s="212" t="s">
        <v>713</v>
      </c>
      <c r="D717" s="87" t="s">
        <v>109</v>
      </c>
      <c r="E717" s="88">
        <v>9900</v>
      </c>
    </row>
    <row r="718" spans="2:5" ht="27.6" x14ac:dyDescent="0.3">
      <c r="B718" s="86" t="s">
        <v>443</v>
      </c>
      <c r="C718" s="212" t="s">
        <v>714</v>
      </c>
      <c r="D718" s="87" t="s">
        <v>109</v>
      </c>
      <c r="E718" s="88">
        <v>10900</v>
      </c>
    </row>
    <row r="719" spans="2:5" ht="27.6" x14ac:dyDescent="0.3">
      <c r="B719" s="86" t="s">
        <v>715</v>
      </c>
      <c r="C719" s="212" t="s">
        <v>1655</v>
      </c>
      <c r="D719" s="87" t="s">
        <v>109</v>
      </c>
      <c r="E719" s="88">
        <v>6500</v>
      </c>
    </row>
    <row r="720" spans="2:5" ht="27.6" x14ac:dyDescent="0.3">
      <c r="B720" s="86" t="s">
        <v>444</v>
      </c>
      <c r="C720" s="212" t="s">
        <v>716</v>
      </c>
      <c r="D720" s="87" t="s">
        <v>109</v>
      </c>
      <c r="E720" s="88">
        <v>9900</v>
      </c>
    </row>
    <row r="721" spans="2:5" ht="27.6" x14ac:dyDescent="0.3">
      <c r="B721" s="86" t="s">
        <v>445</v>
      </c>
      <c r="C721" s="212" t="s">
        <v>717</v>
      </c>
      <c r="D721" s="87" t="s">
        <v>109</v>
      </c>
      <c r="E721" s="88">
        <v>10900</v>
      </c>
    </row>
    <row r="722" spans="2:5" ht="27.6" x14ac:dyDescent="0.3">
      <c r="B722" s="86" t="s">
        <v>718</v>
      </c>
      <c r="C722" s="212" t="s">
        <v>719</v>
      </c>
      <c r="D722" s="87" t="s">
        <v>109</v>
      </c>
      <c r="E722" s="88">
        <v>15000</v>
      </c>
    </row>
    <row r="723" spans="2:5" ht="55.2" x14ac:dyDescent="0.3">
      <c r="B723" s="86" t="s">
        <v>1656</v>
      </c>
      <c r="C723" s="212" t="s">
        <v>1657</v>
      </c>
      <c r="D723" s="87" t="s">
        <v>109</v>
      </c>
      <c r="E723" s="88">
        <v>3500</v>
      </c>
    </row>
    <row r="724" spans="2:5" ht="55.2" x14ac:dyDescent="0.3">
      <c r="B724" s="86" t="s">
        <v>1658</v>
      </c>
      <c r="C724" s="212" t="s">
        <v>1659</v>
      </c>
      <c r="D724" s="87" t="s">
        <v>109</v>
      </c>
      <c r="E724" s="88">
        <v>4500</v>
      </c>
    </row>
    <row r="725" spans="2:5" ht="55.2" x14ac:dyDescent="0.3">
      <c r="B725" s="86" t="s">
        <v>1660</v>
      </c>
      <c r="C725" s="212" t="s">
        <v>1661</v>
      </c>
      <c r="D725" s="87" t="s">
        <v>109</v>
      </c>
      <c r="E725" s="88">
        <v>5500</v>
      </c>
    </row>
    <row r="726" spans="2:5" ht="41.4" x14ac:dyDescent="0.3">
      <c r="B726" s="86" t="s">
        <v>720</v>
      </c>
      <c r="C726" s="212" t="s">
        <v>721</v>
      </c>
      <c r="D726" s="87" t="s">
        <v>109</v>
      </c>
      <c r="E726" s="88">
        <v>5500</v>
      </c>
    </row>
    <row r="727" spans="2:5" ht="41.4" x14ac:dyDescent="0.3">
      <c r="B727" s="86" t="s">
        <v>722</v>
      </c>
      <c r="C727" s="212" t="s">
        <v>723</v>
      </c>
      <c r="D727" s="87" t="s">
        <v>109</v>
      </c>
      <c r="E727" s="88">
        <v>6000</v>
      </c>
    </row>
    <row r="728" spans="2:5" ht="41.4" x14ac:dyDescent="0.3">
      <c r="B728" s="86" t="s">
        <v>724</v>
      </c>
      <c r="C728" s="212" t="s">
        <v>723</v>
      </c>
      <c r="D728" s="87" t="s">
        <v>109</v>
      </c>
      <c r="E728" s="88">
        <v>7000</v>
      </c>
    </row>
    <row r="729" spans="2:5" ht="27.6" x14ac:dyDescent="0.3">
      <c r="B729" s="86" t="s">
        <v>725</v>
      </c>
      <c r="C729" s="212" t="s">
        <v>726</v>
      </c>
      <c r="D729" s="87" t="s">
        <v>109</v>
      </c>
      <c r="E729" s="88">
        <v>8200</v>
      </c>
    </row>
    <row r="730" spans="2:5" ht="27.6" x14ac:dyDescent="0.3">
      <c r="B730" s="86" t="s">
        <v>260</v>
      </c>
      <c r="C730" s="212" t="s">
        <v>1662</v>
      </c>
      <c r="D730" s="87" t="s">
        <v>109</v>
      </c>
      <c r="E730" s="88">
        <v>6000</v>
      </c>
    </row>
    <row r="731" spans="2:5" ht="41.4" x14ac:dyDescent="0.3">
      <c r="B731" s="86" t="s">
        <v>259</v>
      </c>
      <c r="C731" s="212" t="s">
        <v>1663</v>
      </c>
      <c r="D731" s="87" t="s">
        <v>109</v>
      </c>
      <c r="E731" s="88">
        <v>4000</v>
      </c>
    </row>
    <row r="732" spans="2:5" ht="27.6" x14ac:dyDescent="0.3">
      <c r="B732" s="86" t="s">
        <v>1664</v>
      </c>
      <c r="C732" s="212" t="s">
        <v>1665</v>
      </c>
      <c r="D732" s="87" t="s">
        <v>109</v>
      </c>
      <c r="E732" s="88">
        <v>6000</v>
      </c>
    </row>
    <row r="733" spans="2:5" ht="27.6" x14ac:dyDescent="0.3">
      <c r="B733" s="86" t="s">
        <v>727</v>
      </c>
      <c r="C733" s="212" t="s">
        <v>728</v>
      </c>
      <c r="D733" s="87" t="s">
        <v>109</v>
      </c>
      <c r="E733" s="88">
        <v>3500</v>
      </c>
    </row>
    <row r="734" spans="2:5" ht="41.4" x14ac:dyDescent="0.3">
      <c r="B734" s="86" t="s">
        <v>729</v>
      </c>
      <c r="C734" s="212" t="s">
        <v>730</v>
      </c>
      <c r="D734" s="87" t="s">
        <v>109</v>
      </c>
      <c r="E734" s="88">
        <v>5500</v>
      </c>
    </row>
    <row r="735" spans="2:5" ht="41.4" x14ac:dyDescent="0.3">
      <c r="B735" s="86" t="s">
        <v>731</v>
      </c>
      <c r="C735" s="212" t="s">
        <v>732</v>
      </c>
      <c r="D735" s="87" t="s">
        <v>109</v>
      </c>
      <c r="E735" s="88">
        <v>9000</v>
      </c>
    </row>
    <row r="736" spans="2:5" ht="27.6" x14ac:dyDescent="0.3">
      <c r="B736" s="86" t="s">
        <v>733</v>
      </c>
      <c r="C736" s="212" t="s">
        <v>734</v>
      </c>
      <c r="D736" s="87" t="s">
        <v>109</v>
      </c>
      <c r="E736" s="88">
        <v>9000</v>
      </c>
    </row>
    <row r="737" spans="2:5" ht="27.6" x14ac:dyDescent="0.3">
      <c r="B737" s="86" t="s">
        <v>735</v>
      </c>
      <c r="C737" s="212" t="s">
        <v>736</v>
      </c>
      <c r="D737" s="87" t="s">
        <v>109</v>
      </c>
      <c r="E737" s="88">
        <v>8000</v>
      </c>
    </row>
    <row r="738" spans="2:5" ht="27.6" x14ac:dyDescent="0.3">
      <c r="B738" s="86" t="s">
        <v>737</v>
      </c>
      <c r="C738" s="212" t="s">
        <v>738</v>
      </c>
      <c r="D738" s="87" t="s">
        <v>109</v>
      </c>
      <c r="E738" s="88">
        <v>3000</v>
      </c>
    </row>
    <row r="739" spans="2:5" ht="27.6" x14ac:dyDescent="0.3">
      <c r="B739" s="86" t="s">
        <v>1666</v>
      </c>
      <c r="C739" s="212" t="s">
        <v>739</v>
      </c>
      <c r="D739" s="87" t="s">
        <v>109</v>
      </c>
      <c r="E739" s="88">
        <v>15000</v>
      </c>
    </row>
    <row r="740" spans="2:5" x14ac:dyDescent="0.3">
      <c r="B740" s="86" t="s">
        <v>446</v>
      </c>
      <c r="C740" s="212" t="s">
        <v>447</v>
      </c>
      <c r="D740" s="87" t="s">
        <v>109</v>
      </c>
      <c r="E740" s="88">
        <v>1500</v>
      </c>
    </row>
    <row r="741" spans="2:5" ht="27.6" x14ac:dyDescent="0.3">
      <c r="B741" s="86" t="s">
        <v>740</v>
      </c>
      <c r="C741" s="212" t="s">
        <v>741</v>
      </c>
      <c r="D741" s="87" t="s">
        <v>109</v>
      </c>
      <c r="E741" s="88">
        <v>6000</v>
      </c>
    </row>
    <row r="742" spans="2:5" ht="27.6" x14ac:dyDescent="0.3">
      <c r="B742" s="86" t="s">
        <v>448</v>
      </c>
      <c r="C742" s="212" t="s">
        <v>742</v>
      </c>
      <c r="D742" s="87" t="s">
        <v>109</v>
      </c>
      <c r="E742" s="88">
        <v>3500</v>
      </c>
    </row>
    <row r="743" spans="2:5" x14ac:dyDescent="0.3">
      <c r="B743" s="86" t="s">
        <v>743</v>
      </c>
      <c r="C743" s="212" t="s">
        <v>744</v>
      </c>
      <c r="D743" s="87" t="s">
        <v>109</v>
      </c>
      <c r="E743" s="88">
        <v>6500</v>
      </c>
    </row>
    <row r="744" spans="2:5" ht="41.4" x14ac:dyDescent="0.3">
      <c r="B744" s="86" t="s">
        <v>745</v>
      </c>
      <c r="C744" s="212" t="s">
        <v>746</v>
      </c>
      <c r="D744" s="87" t="s">
        <v>109</v>
      </c>
      <c r="E744" s="88">
        <v>4500</v>
      </c>
    </row>
    <row r="745" spans="2:5" ht="55.2" x14ac:dyDescent="0.3">
      <c r="B745" s="86" t="s">
        <v>1667</v>
      </c>
      <c r="C745" s="212" t="s">
        <v>1668</v>
      </c>
      <c r="D745" s="87" t="s">
        <v>109</v>
      </c>
      <c r="E745" s="88">
        <v>3500</v>
      </c>
    </row>
    <row r="746" spans="2:5" ht="55.2" x14ac:dyDescent="0.3">
      <c r="B746" s="86" t="s">
        <v>1669</v>
      </c>
      <c r="C746" s="212" t="s">
        <v>1670</v>
      </c>
      <c r="D746" s="87" t="s">
        <v>109</v>
      </c>
      <c r="E746" s="88">
        <v>4500</v>
      </c>
    </row>
    <row r="747" spans="2:5" ht="27.6" x14ac:dyDescent="0.3">
      <c r="B747" s="86" t="s">
        <v>254</v>
      </c>
      <c r="C747" s="212" t="s">
        <v>1671</v>
      </c>
      <c r="D747" s="87" t="s">
        <v>109</v>
      </c>
      <c r="E747" s="88">
        <v>500</v>
      </c>
    </row>
    <row r="748" spans="2:5" ht="41.4" x14ac:dyDescent="0.3">
      <c r="B748" s="86" t="s">
        <v>251</v>
      </c>
      <c r="C748" s="212" t="s">
        <v>1672</v>
      </c>
      <c r="D748" s="87" t="s">
        <v>109</v>
      </c>
      <c r="E748" s="88">
        <v>3000</v>
      </c>
    </row>
    <row r="749" spans="2:5" ht="41.4" x14ac:dyDescent="0.3">
      <c r="B749" s="86" t="s">
        <v>747</v>
      </c>
      <c r="C749" s="212" t="s">
        <v>748</v>
      </c>
      <c r="D749" s="87" t="s">
        <v>109</v>
      </c>
      <c r="E749" s="88">
        <v>3500</v>
      </c>
    </row>
    <row r="750" spans="2:5" ht="41.4" x14ac:dyDescent="0.3">
      <c r="B750" s="86" t="s">
        <v>749</v>
      </c>
      <c r="C750" s="212" t="s">
        <v>750</v>
      </c>
      <c r="D750" s="87" t="s">
        <v>109</v>
      </c>
      <c r="E750" s="88">
        <v>4000</v>
      </c>
    </row>
    <row r="751" spans="2:5" ht="41.4" x14ac:dyDescent="0.3">
      <c r="B751" s="86" t="s">
        <v>252</v>
      </c>
      <c r="C751" s="212" t="s">
        <v>1673</v>
      </c>
      <c r="D751" s="87" t="s">
        <v>109</v>
      </c>
      <c r="E751" s="88">
        <v>4500</v>
      </c>
    </row>
    <row r="752" spans="2:5" ht="55.2" x14ac:dyDescent="0.3">
      <c r="B752" s="86" t="s">
        <v>253</v>
      </c>
      <c r="C752" s="212" t="s">
        <v>1674</v>
      </c>
      <c r="D752" s="87" t="s">
        <v>109</v>
      </c>
      <c r="E752" s="88">
        <v>6500</v>
      </c>
    </row>
    <row r="753" spans="2:5" ht="27.6" x14ac:dyDescent="0.3">
      <c r="B753" s="86" t="s">
        <v>751</v>
      </c>
      <c r="C753" s="212" t="s">
        <v>752</v>
      </c>
      <c r="D753" s="87" t="s">
        <v>109</v>
      </c>
      <c r="E753" s="88">
        <v>9900</v>
      </c>
    </row>
    <row r="754" spans="2:5" ht="27.6" x14ac:dyDescent="0.3">
      <c r="B754" s="86" t="s">
        <v>753</v>
      </c>
      <c r="C754" s="212" t="s">
        <v>754</v>
      </c>
      <c r="D754" s="87" t="s">
        <v>109</v>
      </c>
      <c r="E754" s="88">
        <v>10900</v>
      </c>
    </row>
    <row r="755" spans="2:5" x14ac:dyDescent="0.3">
      <c r="B755" s="86" t="s">
        <v>755</v>
      </c>
      <c r="C755" s="212" t="s">
        <v>756</v>
      </c>
      <c r="D755" s="87" t="s">
        <v>109</v>
      </c>
      <c r="E755" s="88">
        <v>500</v>
      </c>
    </row>
    <row r="756" spans="2:5" ht="27.6" x14ac:dyDescent="0.3">
      <c r="B756" s="86" t="s">
        <v>757</v>
      </c>
      <c r="C756" s="212" t="s">
        <v>758</v>
      </c>
      <c r="D756" s="87" t="s">
        <v>109</v>
      </c>
      <c r="E756" s="88">
        <v>500</v>
      </c>
    </row>
    <row r="757" spans="2:5" x14ac:dyDescent="0.3">
      <c r="B757" s="86" t="s">
        <v>256</v>
      </c>
      <c r="C757" s="212" t="s">
        <v>1675</v>
      </c>
      <c r="D757" s="87" t="s">
        <v>109</v>
      </c>
      <c r="E757" s="88">
        <v>500</v>
      </c>
    </row>
    <row r="758" spans="2:5" x14ac:dyDescent="0.3">
      <c r="B758" s="86" t="s">
        <v>255</v>
      </c>
      <c r="C758" s="212" t="s">
        <v>759</v>
      </c>
      <c r="D758" s="87" t="s">
        <v>109</v>
      </c>
      <c r="E758" s="88">
        <v>400</v>
      </c>
    </row>
    <row r="759" spans="2:5" x14ac:dyDescent="0.3">
      <c r="B759"/>
      <c r="C759"/>
      <c r="D759"/>
      <c r="E759"/>
    </row>
  </sheetData>
  <phoneticPr fontId="51" type="noConversion"/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Hi-Speed</vt:lpstr>
      <vt:lpstr>Откатные ворота</vt:lpstr>
      <vt:lpstr>Распашные ворота</vt:lpstr>
      <vt:lpstr>Секционные ворота</vt:lpstr>
      <vt:lpstr>Шлагбаумы</vt:lpstr>
      <vt:lpstr>Аксессуары</vt:lpstr>
      <vt:lpstr>Радиоуправление</vt:lpstr>
      <vt:lpstr>Солнцезащита</vt:lpstr>
      <vt:lpstr>Весь прайс лист</vt:lpstr>
      <vt:lpstr>'Hi-Speed'!Область_печати</vt:lpstr>
      <vt:lpstr>'Откатные ворота'!Область_печати</vt:lpstr>
      <vt:lpstr>Радиоуправление!Область_печати</vt:lpstr>
      <vt:lpstr>'Распашные ворота'!Область_печати</vt:lpstr>
      <vt:lpstr>'Секционные ворота'!Область_печати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DELL</cp:lastModifiedBy>
  <cp:lastPrinted>2018-02-07T08:34:51Z</cp:lastPrinted>
  <dcterms:created xsi:type="dcterms:W3CDTF">2017-01-17T10:03:32Z</dcterms:created>
  <dcterms:modified xsi:type="dcterms:W3CDTF">2020-07-30T07:21:01Z</dcterms:modified>
</cp:coreProperties>
</file>